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Lenovo\Desktop\EULOGE\2025\RELEVES+CAISSES\"/>
    </mc:Choice>
  </mc:AlternateContent>
  <xr:revisionPtr revIDLastSave="0" documentId="13_ncr:1_{092E17F5-7D2C-404D-BD81-4546632955BE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CAISSE JUIN 25" sheetId="1" r:id="rId1"/>
    <sheet name="RELEVE" sheetId="2" r:id="rId2"/>
    <sheet name="REMBOUREMENT 1" sheetId="3" r:id="rId3"/>
    <sheet name="DETAILLE DEPLACEMENT" sheetId="5" r:id="rId4"/>
    <sheet name="REMBOURSEMENT 2" sheetId="4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4" l="1"/>
  <c r="C7" i="3"/>
  <c r="G49" i="1"/>
  <c r="G48" i="1"/>
  <c r="E47" i="1"/>
  <c r="E51" i="1" s="1"/>
  <c r="E46" i="1"/>
  <c r="G33" i="1"/>
  <c r="G22" i="1"/>
  <c r="G18" i="1"/>
  <c r="G12" i="1"/>
  <c r="G51" i="1" s="1"/>
  <c r="C6" i="1"/>
  <c r="C51" i="1" s="1"/>
  <c r="A46" i="2"/>
  <c r="D45" i="2"/>
  <c r="A45" i="2"/>
  <c r="D44" i="2"/>
  <c r="D32" i="2"/>
  <c r="D21" i="2"/>
  <c r="D17" i="2"/>
  <c r="D47" i="2" s="1"/>
  <c r="D11" i="2"/>
  <c r="A7" i="2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H6" i="1" l="1"/>
  <c r="H7" i="1" s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H44" i="1" l="1"/>
  <c r="H45" i="1" s="1"/>
  <c r="H46" i="1" s="1"/>
  <c r="H47" i="1" s="1"/>
  <c r="H48" i="1" s="1"/>
  <c r="H49" i="1" s="1"/>
  <c r="H50" i="1" s="1"/>
  <c r="E53" i="1"/>
</calcChain>
</file>

<file path=xl/sharedStrings.xml><?xml version="1.0" encoding="utf-8"?>
<sst xmlns="http://schemas.openxmlformats.org/spreadsheetml/2006/main" count="204" uniqueCount="68">
  <si>
    <t>RELEVE DEPENSES NBU TOGO MAI 2025</t>
  </si>
  <si>
    <t>DÉCADE DU 1er AU 30 JUIN 2025</t>
  </si>
  <si>
    <t>ARRÊTE LE 30/06/2025      N°6/2025</t>
  </si>
  <si>
    <t xml:space="preserve">N0 </t>
  </si>
  <si>
    <t>Date</t>
  </si>
  <si>
    <t>Désignation de
 la dépense</t>
  </si>
  <si>
    <t>Montant de
 la dépense</t>
  </si>
  <si>
    <t>Observation</t>
  </si>
  <si>
    <t>REABONNEMT  CANAL BOX CEO</t>
  </si>
  <si>
    <t>REGLEMENT EN ESPECES,</t>
  </si>
  <si>
    <t>FRAIS D'ENTRETIEN DOMICILE CEO</t>
  </si>
  <si>
    <t xml:space="preserve"> ACHAT CHAISE SUPPORT REGULATEUR CEO</t>
  </si>
  <si>
    <t>ACHAT CASH PAWER CEO</t>
  </si>
  <si>
    <t>FORFAIT ENTRETIEN MAI 2025</t>
  </si>
  <si>
    <t>SUBVENTION D'ACHAT DE COSTUMES POUR EVENEMENT IPIKAR 2 FÉVRIER(02 ET 4 JUIN 2025)</t>
  </si>
  <si>
    <t>ACHAT GASOIL GROUPE ELECTROGENE</t>
  </si>
  <si>
    <t xml:space="preserve">DEPLACEMENT ACHAT DE GASOIL </t>
  </si>
  <si>
    <t>REGLEMENT TRAVAUX PLOMBERIE( ACHAT ET CHANGEMENT DU MECANISME DES WC ANCIEN LOCAUX NETBYUS)</t>
  </si>
  <si>
    <t>CREDIT  DE COMMUNICATION CEO</t>
  </si>
  <si>
    <t>TRAVAUX PLOMBERIE(REPARATION DU SUPRESSEUR D'EAU NOUVEAU LOCAUX)</t>
  </si>
  <si>
    <t>LOCATION VEHICULE ALLER RETOUR COTONOU A LOCASION DE L'ANIVERSAIRE CEO ET MISSION DE TRAVAIL</t>
  </si>
  <si>
    <t>REGLEMENT SOCIETE DE GARDIENNAGE MAI 2025</t>
  </si>
  <si>
    <t>REGLEMENT NOTE DE FRAIS +CNSS MAI 2025 MATTHIEU</t>
  </si>
  <si>
    <t>REMBOURSEMENT FACTURES CARBURANT +PEAGES CEO JUIN 2025</t>
  </si>
  <si>
    <t>CASH PAWER COMPTEUR D'EAU+COMPTEUR GRANG BATIMENT NETBYUS ADEWUI(11,12,19 JUIN 2025)</t>
  </si>
  <si>
    <t>CREDIT COMMUNICATION BIENVENUE</t>
  </si>
  <si>
    <t>ACHAT ACIDE ENTRETIEN LIBERATION ANCIEN LOCAUX NETBYUS</t>
  </si>
  <si>
    <t>ACHAT DE PRODUIT D'ENTRETIEN(SAVON LIQUIDE+CONFO+BALAIE TRADITIONNEL A TIGE)</t>
  </si>
  <si>
    <t>ACHAT DE SERPIERE A TIGE</t>
  </si>
  <si>
    <t>ACHAT EAU CARTON CRISTAL + 02 BOUTEILLE VERNA BUREAU CEO</t>
  </si>
  <si>
    <t xml:space="preserve">FRAIS DE DEMARCHEUR VISITE APPARTEMENT </t>
  </si>
  <si>
    <t>ACHAT DE PILES COMMANDE VEHICULES MERCEDES BM 9909 12 JUIN CEO</t>
  </si>
  <si>
    <t>REGLEMENT FACTURES CEET  AVRIL MAI ADIDOGOME 2025</t>
  </si>
  <si>
    <t>ACHAT DE BOISSON CEO</t>
  </si>
  <si>
    <t>ACHAT DE CHAISE ET TABLE POUR LES AGENTS DE SECURITE</t>
  </si>
  <si>
    <t>REGLEMENT SARCLAGE DE COURS  ET DEVENTURE RAMASSAGE DECHET VERT NETBYUS ADEWUI</t>
  </si>
  <si>
    <t>REGLEMENT LOYER RAFIOU JUIN JUILLET AOUT 2025</t>
  </si>
  <si>
    <t>FRAIS DE DEMARCHEUR SUR VILLA(NETBYUS) ADEWUI BORIS</t>
  </si>
  <si>
    <t>REGLEMENT REPARATION KIA (REMIS A M. RICARDO POUR Mme ALDONIE)</t>
  </si>
  <si>
    <t>ACHAT DE CASH PAWER CEO</t>
  </si>
  <si>
    <t>REMBOURSEMENT CARBURANT M. RICARDO</t>
  </si>
  <si>
    <t>REABONNEMENT CANALBOX REZ NETBYUS</t>
  </si>
  <si>
    <t xml:space="preserve">REGLEMENT CAUTION SUR DEUX NOUVEAU  APPARTEMENT  2025 (06MOIS) + 1 MOIS DE LOYER HEDZRANAWOE </t>
  </si>
  <si>
    <t xml:space="preserve"> AVANCE COMMISSION DEMARCHEUR SUR APPARTEMENT HEDZRANAWOE</t>
  </si>
  <si>
    <t>ACHAT DE CLIMATISEUR BUREAU CEO</t>
  </si>
  <si>
    <t>REGLEMENT CAUTION 4 MOIS + 06 MOIS LOYER  NOUVEAU APPARTEMENT 2025</t>
  </si>
  <si>
    <t>38'39'40'41'42</t>
  </si>
  <si>
    <t>REGLEMENT  SALAIRE JUIN 2025</t>
  </si>
  <si>
    <t>REPARATION BM 7755 ET BM 7754</t>
  </si>
  <si>
    <t>COMPLEMENT FACTURES DESINTALLATION ET INSTALLATION CLIM +VIDENGE ANCIENNE CLIM BUREAU COMMERCIAL</t>
  </si>
  <si>
    <t>DEPLACEMENT COURSES BUREAU  JUIN 2025</t>
  </si>
  <si>
    <t>TOTAL</t>
  </si>
  <si>
    <t>Fiche de tenue de caisse JUIN  2025</t>
  </si>
  <si>
    <t>Numéro du
 chèque</t>
  </si>
  <si>
    <t>Date du report
 du solde</t>
  </si>
  <si>
    <t>Report du
 solde</t>
  </si>
  <si>
    <t xml:space="preserve">Montant du cheque ou
 encaissement </t>
  </si>
  <si>
    <t>Solde</t>
  </si>
  <si>
    <t>Factures</t>
  </si>
  <si>
    <t>REPORT</t>
  </si>
  <si>
    <t>APPRO CAISSE NSIA</t>
  </si>
  <si>
    <t>APPRO CAISSE (REMBOURSEMENT  COLLABORATEURS BELFRID AGNES FAWAZ RAFIOU LOYER)</t>
  </si>
  <si>
    <t>APPRO CAISSE (REMBOURSEMENT FRAIS DE COSTUMES BELFRID FAWAZ RAFIOU)</t>
  </si>
  <si>
    <t xml:space="preserve">REMBOURSEMENT M. RICARDO10 JUIN 2025 </t>
  </si>
  <si>
    <t xml:space="preserve">REMBOURSEMENT 16 JUIN M RICARDO 2025 </t>
  </si>
  <si>
    <t>CARBURANT</t>
  </si>
  <si>
    <t xml:space="preserve">CARBURANT </t>
  </si>
  <si>
    <t>PEAGE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</si>
</sst>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&quot; &quot;* #,##0&quot; &quot;;&quot;-&quot;* #,##0&quot; &quot;;&quot; &quot;* &quot;-&quot;#&quot; &quot;;&quot; &quot;@&quot; 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9"/>
      <color rgb="FFFF0000"/>
      <name val="Times New Roman"/>
      <family val="1"/>
    </font>
    <font>
      <sz val="9"/>
      <color rgb="FFC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70AD47"/>
        <bgColor rgb="FF70AD47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rgb="FFFF0000"/>
      </patternFill>
    </fill>
    <fill>
      <patternFill patternType="solid">
        <fgColor rgb="FFD9E1F2"/>
        <bgColor rgb="FFD9E1F2"/>
      </patternFill>
    </fill>
    <fill>
      <patternFill patternType="solid">
        <fgColor rgb="FFFF0000"/>
        <bgColor rgb="FFFF0000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5" fontId="3" fillId="0" borderId="1" xfId="0" applyNumberFormat="1" applyFont="1" applyBorder="1"/>
    <xf numFmtId="0" fontId="3" fillId="0" borderId="5" xfId="0" applyFont="1" applyBorder="1"/>
    <xf numFmtId="164" fontId="3" fillId="4" borderId="6" xfId="1" applyNumberFormat="1" applyFont="1" applyFill="1" applyBorder="1"/>
    <xf numFmtId="0" fontId="3" fillId="0" borderId="1" xfId="0" applyFont="1" applyBorder="1"/>
    <xf numFmtId="164" fontId="3" fillId="4" borderId="1" xfId="1" applyNumberFormat="1" applyFont="1" applyFill="1" applyBorder="1"/>
    <xf numFmtId="0" fontId="0" fillId="0" borderId="1" xfId="0" applyBorder="1"/>
    <xf numFmtId="0" fontId="5" fillId="5" borderId="7" xfId="0" applyFont="1" applyFill="1" applyBorder="1"/>
    <xf numFmtId="165" fontId="5" fillId="5" borderId="8" xfId="0" applyNumberFormat="1" applyFont="1" applyFill="1" applyBorder="1"/>
    <xf numFmtId="164" fontId="2" fillId="0" borderId="0" xfId="1" applyNumberFormat="1" applyFont="1" applyBorder="1"/>
    <xf numFmtId="165" fontId="3" fillId="0" borderId="0" xfId="0" applyNumberFormat="1" applyFont="1"/>
    <xf numFmtId="164" fontId="0" fillId="0" borderId="0" xfId="0" applyNumberFormat="1"/>
    <xf numFmtId="164" fontId="3" fillId="0" borderId="0" xfId="0" applyNumberFormat="1" applyFont="1"/>
    <xf numFmtId="15" fontId="3" fillId="0" borderId="0" xfId="0" applyNumberFormat="1" applyFont="1"/>
    <xf numFmtId="165" fontId="6" fillId="0" borderId="0" xfId="0" applyNumberFormat="1" applyFont="1"/>
    <xf numFmtId="164" fontId="3" fillId="0" borderId="0" xfId="1" applyNumberFormat="1" applyFont="1"/>
    <xf numFmtId="0" fontId="7" fillId="6" borderId="0" xfId="0" applyFont="1" applyFill="1" applyAlignment="1">
      <alignment horizontal="center"/>
    </xf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 applyAlignment="1">
      <alignment horizontal="center" vertical="center"/>
    </xf>
    <xf numFmtId="0" fontId="3" fillId="0" borderId="3" xfId="0" applyFont="1" applyBorder="1"/>
    <xf numFmtId="15" fontId="3" fillId="0" borderId="3" xfId="0" applyNumberFormat="1" applyFont="1" applyBorder="1" applyAlignment="1">
      <alignment horizontal="center"/>
    </xf>
    <xf numFmtId="165" fontId="5" fillId="0" borderId="9" xfId="1" applyNumberFormat="1" applyFont="1" applyBorder="1"/>
    <xf numFmtId="15" fontId="3" fillId="0" borderId="3" xfId="0" applyNumberFormat="1" applyFont="1" applyBorder="1"/>
    <xf numFmtId="0" fontId="3" fillId="0" borderId="10" xfId="0" applyFont="1" applyBorder="1"/>
    <xf numFmtId="164" fontId="3" fillId="0" borderId="1" xfId="1" applyNumberFormat="1" applyFont="1" applyBorder="1"/>
    <xf numFmtId="165" fontId="3" fillId="0" borderId="1" xfId="1" applyNumberFormat="1" applyFont="1" applyBorder="1"/>
    <xf numFmtId="165" fontId="3" fillId="0" borderId="2" xfId="1" applyNumberFormat="1" applyFont="1" applyBorder="1"/>
    <xf numFmtId="15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5" fillId="0" borderId="1" xfId="0" applyNumberFormat="1" applyFont="1" applyBorder="1"/>
    <xf numFmtId="0" fontId="3" fillId="7" borderId="7" xfId="0" applyFont="1" applyFill="1" applyBorder="1"/>
    <xf numFmtId="165" fontId="3" fillId="7" borderId="8" xfId="0" applyNumberFormat="1" applyFont="1" applyFill="1" applyBorder="1"/>
    <xf numFmtId="43" fontId="3" fillId="0" borderId="0" xfId="1" applyFont="1"/>
    <xf numFmtId="43" fontId="5" fillId="0" borderId="0" xfId="1" applyFont="1"/>
    <xf numFmtId="0" fontId="8" fillId="2" borderId="1" xfId="0" applyFont="1" applyFill="1" applyBorder="1" applyAlignment="1">
      <alignment horizontal="center"/>
    </xf>
    <xf numFmtId="0" fontId="9" fillId="0" borderId="0" xfId="0" applyFont="1"/>
    <xf numFmtId="0" fontId="10" fillId="8" borderId="11" xfId="0" applyFont="1" applyFill="1" applyBorder="1" applyAlignment="1">
      <alignment horizontal="center"/>
    </xf>
    <xf numFmtId="0" fontId="9" fillId="0" borderId="1" xfId="0" applyFont="1" applyBorder="1"/>
    <xf numFmtId="164" fontId="9" fillId="0" borderId="1" xfId="1" applyNumberFormat="1" applyFont="1" applyBorder="1"/>
    <xf numFmtId="0" fontId="9" fillId="2" borderId="1" xfId="0" applyFont="1" applyFill="1" applyBorder="1"/>
    <xf numFmtId="0" fontId="8" fillId="2" borderId="1" xfId="0" applyFont="1" applyFill="1" applyBorder="1"/>
    <xf numFmtId="164" fontId="8" fillId="2" borderId="1" xfId="0" applyNumberFormat="1" applyFont="1" applyFill="1" applyBorder="1"/>
    <xf numFmtId="0" fontId="8" fillId="9" borderId="12" xfId="0" applyFont="1" applyFill="1" applyBorder="1" applyAlignment="1">
      <alignment horizontal="center"/>
    </xf>
    <xf numFmtId="0" fontId="8" fillId="9" borderId="13" xfId="0" applyFont="1" applyFill="1" applyBorder="1" applyAlignment="1">
      <alignment horizontal="center"/>
    </xf>
    <xf numFmtId="164" fontId="8" fillId="9" borderId="1" xfId="1" applyNumberFormat="1" applyFont="1" applyFill="1" applyBorder="1"/>
    <xf numFmtId="16" fontId="9" fillId="0" borderId="1" xfId="0" applyNumberFormat="1" applyFont="1" applyBorder="1" applyAlignment="1">
      <alignment horizontal="center"/>
    </xf>
    <xf numFmtId="15" fontId="9" fillId="0" borderId="1" xfId="0" applyNumberFormat="1" applyFont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2E283C06-5972-4542-AD48-940A83D8390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218F6481-AC76-4B26-84C5-9B3E3E0284CF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BFD27DA6-BB9F-4BEF-9DE8-ED7F3A74BF4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DEE234C7-64DB-434D-8F2F-FE8DB5FE8C4D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4DB3CDA5-B11F-4307-8A78-1542EF138E7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8C6C62A4-8166-4C60-B009-5853D0DC4537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75ECCC13-097D-47E2-9840-BF1EDE39B63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C47A9451-5D6B-4544-82DB-D40A28CBD86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666D30DC-A54B-47FE-9E5B-A5BC4B96B26E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D26C74B5-D20C-485A-9785-662989F9720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34469F61-80D6-4388-B516-215FB580FF57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5D87ADF6-13FF-41A2-B2EF-C6DCE93FCD1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CAB76AEB-F529-45BA-8619-0DA430F632AA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D58A5F7F-3E32-40C4-AAA8-2BDAD384DA8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3CD6B2F4-7239-4FF9-97A4-158E19864C2A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DEE857C4-0B76-46CE-890D-6EF797BD8BAA}"/>
            </a:ext>
          </a:extLst>
        </xdr:cNvPr>
        <xdr:cNvSpPr>
          <a:spLocks noChangeAspect="1" noChangeArrowheads="1"/>
        </xdr:cNvSpPr>
      </xdr:nvSpPr>
      <xdr:spPr bwMode="auto">
        <a:xfrm>
          <a:off x="882650" y="5524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15E6392D-F11E-4CA5-80C3-84ED421949C2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343A3964-929A-4AA5-A548-1D26CD99FE97}"/>
            </a:ext>
          </a:extLst>
        </xdr:cNvPr>
        <xdr:cNvSpPr>
          <a:spLocks noChangeAspect="1" noChangeArrowheads="1"/>
        </xdr:cNvSpPr>
      </xdr:nvSpPr>
      <xdr:spPr bwMode="auto">
        <a:xfrm>
          <a:off x="882650" y="5524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6A9BDF52-56D0-4D15-A7EA-2CD06757305D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ADE53064-08A2-457D-B914-9642B4E99B68}"/>
            </a:ext>
          </a:extLst>
        </xdr:cNvPr>
        <xdr:cNvSpPr>
          <a:spLocks noChangeAspect="1" noChangeArrowheads="1"/>
        </xdr:cNvSpPr>
      </xdr:nvSpPr>
      <xdr:spPr bwMode="auto">
        <a:xfrm>
          <a:off x="882650" y="5524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AAB20473-628B-41CB-8B8C-8730F87B5C8A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00CB8156-73F4-44FB-8183-A01292A15BFE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E844C608-E1CA-4740-881B-E91E91C1AAC4}"/>
            </a:ext>
          </a:extLst>
        </xdr:cNvPr>
        <xdr:cNvSpPr>
          <a:spLocks noChangeAspect="1" noChangeArrowheads="1"/>
        </xdr:cNvSpPr>
      </xdr:nvSpPr>
      <xdr:spPr bwMode="auto">
        <a:xfrm>
          <a:off x="882650" y="5524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AB6C0ACB-54B4-46C8-8523-7F1DD5099CF3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3C380A31-ED89-451D-B825-5A405AF7F821}"/>
            </a:ext>
          </a:extLst>
        </xdr:cNvPr>
        <xdr:cNvSpPr>
          <a:spLocks noChangeAspect="1" noChangeArrowheads="1"/>
        </xdr:cNvSpPr>
      </xdr:nvSpPr>
      <xdr:spPr bwMode="auto">
        <a:xfrm>
          <a:off x="882650" y="5524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225BDECD-B6CB-4D34-A434-B0D6AFE5210D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1D284253-A48B-4BA0-8B80-FEF433B17F8F}"/>
            </a:ext>
          </a:extLst>
        </xdr:cNvPr>
        <xdr:cNvSpPr>
          <a:spLocks noChangeAspect="1" noChangeArrowheads="1"/>
        </xdr:cNvSpPr>
      </xdr:nvSpPr>
      <xdr:spPr bwMode="auto">
        <a:xfrm>
          <a:off x="882650" y="5524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6623010A-3195-40F8-829E-B18229FFD13F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F634AC93-6EC6-4507-94A0-AA9C1E5E810E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5AFA906C-4F8D-4699-93E8-F9C02F3563A9}"/>
            </a:ext>
          </a:extLst>
        </xdr:cNvPr>
        <xdr:cNvSpPr>
          <a:spLocks noChangeAspect="1" noChangeArrowheads="1"/>
        </xdr:cNvSpPr>
      </xdr:nvSpPr>
      <xdr:spPr bwMode="auto">
        <a:xfrm>
          <a:off x="16192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B0D7F939-E9E0-45E3-941D-4F6493AEF452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B2AA1975-25F9-400F-8AFA-10861195A8B8}"/>
            </a:ext>
          </a:extLst>
        </xdr:cNvPr>
        <xdr:cNvSpPr>
          <a:spLocks noChangeAspect="1" noChangeArrowheads="1"/>
        </xdr:cNvSpPr>
      </xdr:nvSpPr>
      <xdr:spPr bwMode="auto">
        <a:xfrm>
          <a:off x="16192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37FC892C-39D9-4266-A709-4F4B442C8CA6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AA1C85F8-09FE-4A7C-A173-4EC45426B34C}"/>
            </a:ext>
          </a:extLst>
        </xdr:cNvPr>
        <xdr:cNvSpPr>
          <a:spLocks noChangeAspect="1" noChangeArrowheads="1"/>
        </xdr:cNvSpPr>
      </xdr:nvSpPr>
      <xdr:spPr bwMode="auto">
        <a:xfrm>
          <a:off x="16192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26D73894-32B9-4891-96C5-2C7DACFCFF45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5FDF1ED9-091D-48BE-B237-FFC29951CD6A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0CEBB1BB-9597-4256-A84A-F9EF786E9701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142153B6-A8C0-4B5D-8447-9FF9F156207F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AB885CC2-0711-4181-AB24-CFEC8D6C94EB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novo\Desktop\2025\DEPENSES%202025.xlsx" TargetMode="External"/><Relationship Id="rId1" Type="http://schemas.openxmlformats.org/officeDocument/2006/relationships/externalLinkPath" Target="/Users/Lenovo/Desktop/2025/DEPENSE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ENSES JANVIER 2025"/>
      <sheetName val="RELEVE"/>
      <sheetName val="DETAILLE DEPLACEMENT"/>
      <sheetName val="FEVRIER 2025"/>
      <sheetName val="RELEVE FEVRIER 2025"/>
      <sheetName val="DETAILLE DEPL FEV"/>
      <sheetName val="BROULLON FEV"/>
      <sheetName val="DEPENSES MARS 2025"/>
      <sheetName val="RELEVE MARS 2025"/>
      <sheetName val="DETAILLE REMBOURSEMENT"/>
      <sheetName val="DETAILLE DEPL. MARS 2025"/>
      <sheetName val="PREVISION DEPENSES MARS 2025"/>
      <sheetName val="DEVIS TRAVEAUX NOUVEAUX LOCAUX"/>
      <sheetName val="PREVISION AVRIL 2025"/>
      <sheetName val="DEPENSES AVRIL 2025"/>
      <sheetName val="RELEVE AVRIL"/>
      <sheetName val="DEPLACEMENT AVRIL 2025"/>
      <sheetName val="GESTION M.RICARDO AVR 2025"/>
      <sheetName val="BROULLON D AV"/>
      <sheetName val="PREVISION MAI 2025"/>
      <sheetName val="MISE A JOUR PREV MAI 2025"/>
      <sheetName val="BROULLON"/>
      <sheetName val="DEPENSES MAI 2025"/>
      <sheetName val="BROU"/>
      <sheetName val="RELEVE MAI 2025"/>
      <sheetName val="DETAILLE DEPLACEMENT MAI"/>
      <sheetName val="BROULLON MAI"/>
      <sheetName val="DEPENSES JUIN 2025"/>
      <sheetName val="RELEVE JUIN 2025"/>
      <sheetName val="DEPL JUIN"/>
      <sheetName val="BROULLONS JUIN"/>
      <sheetName val="BROULLONS"/>
      <sheetName val="1"/>
      <sheetName val="PROPRIETAIRE"/>
      <sheetName val="TRAVAUX NETBYUS"/>
      <sheetName val="Feuil4"/>
      <sheetName val="PREVISION JUIN 2025"/>
      <sheetName val="DEPENSES JUILLET 2025"/>
      <sheetName val="REMBOURSEMENT M RICARDO"/>
      <sheetName val="PREVISION JUILLET 2025"/>
      <sheetName val="LISTE DES ACCESSSOIRES APPARTEM"/>
      <sheetName val="Feuil5"/>
      <sheetName val="URG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8">
          <cell r="H28">
            <v>3533275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topLeftCell="D43" workbookViewId="0">
      <selection activeCell="F58" sqref="F58"/>
    </sheetView>
  </sheetViews>
  <sheetFormatPr baseColWidth="10" defaultColWidth="9.1796875" defaultRowHeight="11.5" x14ac:dyDescent="0.25"/>
  <cols>
    <col min="1" max="1" width="7.90625" style="1" customWidth="1"/>
    <col min="2" max="2" width="12.54296875" style="1" customWidth="1"/>
    <col min="3" max="3" width="12.453125" style="1" customWidth="1"/>
    <col min="4" max="4" width="10.54296875" style="1" customWidth="1"/>
    <col min="5" max="5" width="14.90625" style="1" customWidth="1"/>
    <col min="6" max="6" width="106.36328125" style="1" bestFit="1" customWidth="1"/>
    <col min="7" max="7" width="17.1796875" style="1" customWidth="1"/>
    <col min="8" max="8" width="14.453125" style="1" customWidth="1"/>
    <col min="9" max="9" width="21.453125" style="1" bestFit="1" customWidth="1"/>
    <col min="10" max="10" width="22.90625" style="1" customWidth="1"/>
    <col min="11" max="11" width="12.453125" style="1" bestFit="1" customWidth="1"/>
    <col min="12" max="12" width="9.1796875" style="1"/>
    <col min="13" max="14" width="10.1796875" style="1" bestFit="1" customWidth="1"/>
    <col min="15" max="15" width="9.1796875" style="1"/>
    <col min="16" max="17" width="10.81640625" style="1" bestFit="1" customWidth="1"/>
    <col min="18" max="16384" width="9.1796875" style="1"/>
  </cols>
  <sheetData>
    <row r="1" spans="1:10" customFormat="1" ht="14.5" x14ac:dyDescent="0.35">
      <c r="A1" s="1"/>
      <c r="B1" s="1"/>
      <c r="C1" s="1"/>
      <c r="D1" s="1"/>
      <c r="E1" s="1"/>
      <c r="F1" s="1"/>
      <c r="G1" s="1"/>
      <c r="H1" s="1"/>
      <c r="I1" s="18"/>
      <c r="J1" s="1"/>
    </row>
    <row r="2" spans="1:10" customFormat="1" ht="14.5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customFormat="1" ht="14.5" x14ac:dyDescent="0.35">
      <c r="A3" s="24" t="s">
        <v>52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customFormat="1" ht="14.5" x14ac:dyDescent="0.3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customFormat="1" ht="35.5" x14ac:dyDescent="0.35">
      <c r="A5" s="25" t="s">
        <v>53</v>
      </c>
      <c r="B5" s="5" t="s">
        <v>54</v>
      </c>
      <c r="C5" s="5" t="s">
        <v>55</v>
      </c>
      <c r="D5" s="26" t="s">
        <v>4</v>
      </c>
      <c r="E5" s="5" t="s">
        <v>56</v>
      </c>
      <c r="F5" s="5" t="s">
        <v>5</v>
      </c>
      <c r="G5" s="6" t="s">
        <v>6</v>
      </c>
      <c r="H5" s="26" t="s">
        <v>57</v>
      </c>
      <c r="I5" s="7" t="s">
        <v>7</v>
      </c>
      <c r="J5" s="7" t="s">
        <v>58</v>
      </c>
    </row>
    <row r="6" spans="1:10" customFormat="1" ht="14.5" x14ac:dyDescent="0.35">
      <c r="A6" s="27"/>
      <c r="B6" s="28">
        <v>45809</v>
      </c>
      <c r="C6" s="29">
        <f>+'[1]DEPENSES MAI 2025'!H28</f>
        <v>3533275</v>
      </c>
      <c r="D6" s="30">
        <v>45809</v>
      </c>
      <c r="E6" s="27"/>
      <c r="F6" s="31" t="s">
        <v>59</v>
      </c>
      <c r="G6" s="32">
        <v>0</v>
      </c>
      <c r="H6" s="32">
        <f>+C6</f>
        <v>3533275</v>
      </c>
      <c r="I6" s="12" t="s">
        <v>9</v>
      </c>
      <c r="J6" s="12"/>
    </row>
    <row r="7" spans="1:10" customFormat="1" ht="14.5" x14ac:dyDescent="0.35">
      <c r="A7" s="12"/>
      <c r="B7" s="28"/>
      <c r="C7" s="33"/>
      <c r="D7" s="9">
        <v>45810</v>
      </c>
      <c r="E7" s="12"/>
      <c r="F7" s="10" t="s">
        <v>8</v>
      </c>
      <c r="G7" s="11">
        <v>15000</v>
      </c>
      <c r="H7" s="34">
        <f>+H6-G7</f>
        <v>3518275</v>
      </c>
      <c r="I7" s="12" t="s">
        <v>9</v>
      </c>
      <c r="J7" s="12"/>
    </row>
    <row r="8" spans="1:10" customFormat="1" ht="14.5" x14ac:dyDescent="0.35">
      <c r="A8" s="12"/>
      <c r="B8" s="28"/>
      <c r="C8" s="33"/>
      <c r="D8" s="9">
        <v>45810</v>
      </c>
      <c r="E8" s="12"/>
      <c r="F8" s="10" t="s">
        <v>10</v>
      </c>
      <c r="G8" s="11">
        <v>5000</v>
      </c>
      <c r="H8" s="34">
        <f>+H7-G8</f>
        <v>3513275</v>
      </c>
      <c r="I8" s="12" t="s">
        <v>9</v>
      </c>
      <c r="J8" s="12"/>
    </row>
    <row r="9" spans="1:10" customFormat="1" ht="14.5" x14ac:dyDescent="0.35">
      <c r="A9" s="12"/>
      <c r="B9" s="28"/>
      <c r="C9" s="33"/>
      <c r="D9" s="9">
        <v>45810</v>
      </c>
      <c r="E9" s="12"/>
      <c r="F9" s="10" t="s">
        <v>11</v>
      </c>
      <c r="G9" s="11">
        <v>1000</v>
      </c>
      <c r="H9" s="34">
        <f t="shared" ref="H9:H27" si="0">+H8-G9</f>
        <v>3512275</v>
      </c>
      <c r="I9" s="12" t="s">
        <v>9</v>
      </c>
      <c r="J9" s="12"/>
    </row>
    <row r="10" spans="1:10" customFormat="1" ht="14.5" x14ac:dyDescent="0.35">
      <c r="A10" s="12"/>
      <c r="B10" s="28"/>
      <c r="C10" s="33"/>
      <c r="D10" s="9">
        <v>45810</v>
      </c>
      <c r="E10" s="12"/>
      <c r="F10" s="10" t="s">
        <v>12</v>
      </c>
      <c r="G10" s="11">
        <v>12150</v>
      </c>
      <c r="H10" s="34">
        <f t="shared" si="0"/>
        <v>3500125</v>
      </c>
      <c r="I10" s="12" t="s">
        <v>9</v>
      </c>
      <c r="J10" s="12"/>
    </row>
    <row r="11" spans="1:10" customFormat="1" ht="14.5" x14ac:dyDescent="0.35">
      <c r="A11" s="12"/>
      <c r="B11" s="35"/>
      <c r="C11" s="33"/>
      <c r="D11" s="9">
        <v>45810</v>
      </c>
      <c r="E11" s="12"/>
      <c r="F11" s="12" t="s">
        <v>13</v>
      </c>
      <c r="G11" s="13">
        <v>37000</v>
      </c>
      <c r="H11" s="34">
        <f t="shared" si="0"/>
        <v>3463125</v>
      </c>
      <c r="I11" s="12" t="s">
        <v>9</v>
      </c>
      <c r="J11" s="12"/>
    </row>
    <row r="12" spans="1:10" customFormat="1" ht="14.5" x14ac:dyDescent="0.35">
      <c r="A12" s="12"/>
      <c r="B12" s="35"/>
      <c r="C12" s="33"/>
      <c r="D12" s="9">
        <v>45810</v>
      </c>
      <c r="E12" s="12"/>
      <c r="F12" s="12" t="s">
        <v>14</v>
      </c>
      <c r="G12" s="13">
        <f>38000+58000+7000+4500+10000</f>
        <v>117500</v>
      </c>
      <c r="H12" s="34">
        <f t="shared" si="0"/>
        <v>3345625</v>
      </c>
      <c r="I12" s="12" t="s">
        <v>9</v>
      </c>
      <c r="J12" s="12"/>
    </row>
    <row r="13" spans="1:10" customFormat="1" ht="14.5" x14ac:dyDescent="0.35">
      <c r="A13" s="12"/>
      <c r="B13" s="35"/>
      <c r="C13" s="33"/>
      <c r="D13" s="9">
        <v>45811</v>
      </c>
      <c r="E13" s="12"/>
      <c r="F13" s="12" t="s">
        <v>15</v>
      </c>
      <c r="G13" s="13">
        <v>19125</v>
      </c>
      <c r="H13" s="34">
        <f t="shared" si="0"/>
        <v>3326500</v>
      </c>
      <c r="I13" s="12" t="s">
        <v>9</v>
      </c>
      <c r="J13" s="12"/>
    </row>
    <row r="14" spans="1:10" customFormat="1" ht="14.5" x14ac:dyDescent="0.35">
      <c r="A14" s="12"/>
      <c r="B14" s="35"/>
      <c r="C14" s="33"/>
      <c r="D14" s="9">
        <v>45811</v>
      </c>
      <c r="E14" s="12"/>
      <c r="F14" s="12" t="s">
        <v>16</v>
      </c>
      <c r="G14" s="13">
        <v>500</v>
      </c>
      <c r="H14" s="34">
        <f t="shared" si="0"/>
        <v>3326000</v>
      </c>
      <c r="I14" s="12" t="s">
        <v>9</v>
      </c>
      <c r="J14" s="12"/>
    </row>
    <row r="15" spans="1:10" customFormat="1" ht="14.5" x14ac:dyDescent="0.35">
      <c r="A15" s="12"/>
      <c r="B15" s="35"/>
      <c r="C15" s="33"/>
      <c r="D15" s="9">
        <v>45811</v>
      </c>
      <c r="E15" s="12"/>
      <c r="F15" s="12" t="s">
        <v>17</v>
      </c>
      <c r="G15" s="13">
        <v>20000</v>
      </c>
      <c r="H15" s="34">
        <f>+H14-G15</f>
        <v>3306000</v>
      </c>
      <c r="I15" s="12" t="s">
        <v>9</v>
      </c>
      <c r="J15" s="12"/>
    </row>
    <row r="16" spans="1:10" customFormat="1" ht="14.5" x14ac:dyDescent="0.35">
      <c r="A16" s="12"/>
      <c r="B16" s="35"/>
      <c r="C16" s="33"/>
      <c r="D16" s="9">
        <v>45811</v>
      </c>
      <c r="E16" s="12"/>
      <c r="F16" s="12" t="s">
        <v>18</v>
      </c>
      <c r="G16" s="13">
        <v>5000</v>
      </c>
      <c r="H16" s="34">
        <f t="shared" si="0"/>
        <v>3301000</v>
      </c>
      <c r="I16" s="12" t="s">
        <v>9</v>
      </c>
      <c r="J16" s="12"/>
    </row>
    <row r="17" spans="1:10" customFormat="1" ht="14.5" x14ac:dyDescent="0.35">
      <c r="A17" s="12"/>
      <c r="B17" s="35"/>
      <c r="C17" s="33"/>
      <c r="D17" s="9">
        <v>45811</v>
      </c>
      <c r="E17" s="12"/>
      <c r="F17" s="12" t="s">
        <v>19</v>
      </c>
      <c r="G17" s="13">
        <v>5000</v>
      </c>
      <c r="H17" s="34">
        <f t="shared" si="0"/>
        <v>3296000</v>
      </c>
      <c r="I17" s="12" t="s">
        <v>9</v>
      </c>
      <c r="J17" s="12"/>
    </row>
    <row r="18" spans="1:10" customFormat="1" ht="14.5" x14ac:dyDescent="0.35">
      <c r="A18" s="12"/>
      <c r="B18" s="35"/>
      <c r="C18" s="33"/>
      <c r="D18" s="9">
        <v>45813</v>
      </c>
      <c r="E18" s="12"/>
      <c r="F18" s="12" t="s">
        <v>20</v>
      </c>
      <c r="G18" s="13">
        <f>25000+5000</f>
        <v>30000</v>
      </c>
      <c r="H18" s="34">
        <f t="shared" si="0"/>
        <v>3266000</v>
      </c>
      <c r="I18" s="12" t="s">
        <v>9</v>
      </c>
      <c r="J18" s="12"/>
    </row>
    <row r="19" spans="1:10" customFormat="1" ht="14.5" x14ac:dyDescent="0.35">
      <c r="A19" s="12"/>
      <c r="B19" s="35"/>
      <c r="C19" s="33"/>
      <c r="D19" s="9">
        <v>45813</v>
      </c>
      <c r="E19" s="12"/>
      <c r="F19" s="12" t="s">
        <v>21</v>
      </c>
      <c r="G19" s="13">
        <v>170000</v>
      </c>
      <c r="H19" s="34">
        <f t="shared" si="0"/>
        <v>3096000</v>
      </c>
      <c r="I19" s="12" t="s">
        <v>9</v>
      </c>
      <c r="J19" s="12"/>
    </row>
    <row r="20" spans="1:10" customFormat="1" ht="14.5" x14ac:dyDescent="0.35">
      <c r="A20" s="12"/>
      <c r="B20" s="35"/>
      <c r="C20" s="33"/>
      <c r="D20" s="9">
        <v>45813</v>
      </c>
      <c r="E20" s="12"/>
      <c r="F20" s="12" t="s">
        <v>22</v>
      </c>
      <c r="G20" s="13">
        <v>221100</v>
      </c>
      <c r="H20" s="34">
        <f t="shared" si="0"/>
        <v>2874900</v>
      </c>
      <c r="I20" s="12" t="s">
        <v>9</v>
      </c>
      <c r="J20" s="12"/>
    </row>
    <row r="21" spans="1:10" customFormat="1" ht="14.5" x14ac:dyDescent="0.35">
      <c r="A21" s="12"/>
      <c r="B21" s="35"/>
      <c r="C21" s="33"/>
      <c r="D21" s="9">
        <v>45818</v>
      </c>
      <c r="E21" s="12"/>
      <c r="F21" s="12" t="s">
        <v>23</v>
      </c>
      <c r="G21" s="13">
        <v>65900</v>
      </c>
      <c r="H21" s="34">
        <f>+H20-G21</f>
        <v>2809000</v>
      </c>
      <c r="I21" s="12" t="s">
        <v>9</v>
      </c>
      <c r="J21" s="12"/>
    </row>
    <row r="22" spans="1:10" customFormat="1" ht="14.5" x14ac:dyDescent="0.35">
      <c r="A22" s="12"/>
      <c r="B22" s="35"/>
      <c r="C22" s="33"/>
      <c r="D22" s="9">
        <v>45819</v>
      </c>
      <c r="E22" s="12"/>
      <c r="F22" s="12" t="s">
        <v>24</v>
      </c>
      <c r="G22" s="13">
        <f>1100+3000+5000+15000</f>
        <v>24100</v>
      </c>
      <c r="H22" s="34">
        <f t="shared" si="0"/>
        <v>2784900</v>
      </c>
      <c r="I22" s="12" t="s">
        <v>9</v>
      </c>
      <c r="J22" s="12"/>
    </row>
    <row r="23" spans="1:10" customFormat="1" ht="14.5" x14ac:dyDescent="0.35">
      <c r="A23" s="12"/>
      <c r="B23" s="35"/>
      <c r="C23" s="33"/>
      <c r="D23" s="9">
        <v>45819</v>
      </c>
      <c r="E23" s="12"/>
      <c r="F23" s="12" t="s">
        <v>25</v>
      </c>
      <c r="G23" s="13">
        <v>1000</v>
      </c>
      <c r="H23" s="34">
        <f t="shared" si="0"/>
        <v>2783900</v>
      </c>
      <c r="I23" s="12" t="s">
        <v>9</v>
      </c>
      <c r="J23" s="12"/>
    </row>
    <row r="24" spans="1:10" customFormat="1" ht="14.5" x14ac:dyDescent="0.35">
      <c r="A24" s="12"/>
      <c r="B24" s="35"/>
      <c r="C24" s="33"/>
      <c r="D24" s="9">
        <v>45819</v>
      </c>
      <c r="E24" s="12"/>
      <c r="F24" s="12" t="s">
        <v>26</v>
      </c>
      <c r="G24" s="13">
        <v>2000</v>
      </c>
      <c r="H24" s="34">
        <f t="shared" si="0"/>
        <v>2781900</v>
      </c>
      <c r="I24" s="12" t="s">
        <v>9</v>
      </c>
      <c r="J24" s="12"/>
    </row>
    <row r="25" spans="1:10" customFormat="1" ht="14.5" x14ac:dyDescent="0.35">
      <c r="A25" s="12"/>
      <c r="B25" s="35"/>
      <c r="C25" s="33"/>
      <c r="D25" s="9">
        <v>45819</v>
      </c>
      <c r="E25" s="12"/>
      <c r="F25" s="12" t="s">
        <v>27</v>
      </c>
      <c r="G25" s="13">
        <v>2100</v>
      </c>
      <c r="H25" s="34">
        <f t="shared" si="0"/>
        <v>2779800</v>
      </c>
      <c r="I25" s="12" t="s">
        <v>9</v>
      </c>
      <c r="J25" s="12"/>
    </row>
    <row r="26" spans="1:10" customFormat="1" ht="14.5" x14ac:dyDescent="0.35">
      <c r="A26" s="12"/>
      <c r="B26" s="35"/>
      <c r="C26" s="33"/>
      <c r="D26" s="9">
        <v>45819</v>
      </c>
      <c r="E26" s="12"/>
      <c r="F26" s="12" t="s">
        <v>28</v>
      </c>
      <c r="G26" s="13">
        <v>2000</v>
      </c>
      <c r="H26" s="34">
        <f t="shared" si="0"/>
        <v>2777800</v>
      </c>
      <c r="I26" s="12" t="s">
        <v>9</v>
      </c>
      <c r="J26" s="12"/>
    </row>
    <row r="27" spans="1:10" customFormat="1" ht="14.5" x14ac:dyDescent="0.35">
      <c r="A27" s="12"/>
      <c r="B27" s="35"/>
      <c r="C27" s="33"/>
      <c r="D27" s="9">
        <v>45819</v>
      </c>
      <c r="E27" s="12"/>
      <c r="F27" s="12" t="s">
        <v>29</v>
      </c>
      <c r="G27" s="13">
        <v>4300</v>
      </c>
      <c r="H27" s="34">
        <f t="shared" si="0"/>
        <v>2773500</v>
      </c>
      <c r="I27" s="12" t="s">
        <v>9</v>
      </c>
      <c r="J27" s="12"/>
    </row>
    <row r="28" spans="1:10" customFormat="1" ht="14.5" x14ac:dyDescent="0.35">
      <c r="A28" s="12"/>
      <c r="B28" s="35"/>
      <c r="C28" s="33"/>
      <c r="D28" s="9">
        <v>45820</v>
      </c>
      <c r="E28" s="12"/>
      <c r="F28" s="12" t="s">
        <v>30</v>
      </c>
      <c r="G28" s="13">
        <v>5000</v>
      </c>
      <c r="H28" s="34">
        <f>+H27-G28</f>
        <v>2768500</v>
      </c>
      <c r="I28" s="12" t="s">
        <v>9</v>
      </c>
      <c r="J28" s="12"/>
    </row>
    <row r="29" spans="1:10" customFormat="1" ht="14.5" x14ac:dyDescent="0.35">
      <c r="A29" s="12"/>
      <c r="B29" s="35"/>
      <c r="C29" s="33"/>
      <c r="D29" s="9">
        <v>45820</v>
      </c>
      <c r="E29" s="12"/>
      <c r="F29" s="12" t="s">
        <v>31</v>
      </c>
      <c r="G29" s="13">
        <v>4000</v>
      </c>
      <c r="H29" s="34">
        <f>+H28-G29</f>
        <v>2764500</v>
      </c>
      <c r="I29" s="12" t="s">
        <v>9</v>
      </c>
      <c r="J29" s="12"/>
    </row>
    <row r="30" spans="1:10" customFormat="1" ht="14.5" x14ac:dyDescent="0.35">
      <c r="A30" s="12"/>
      <c r="B30" s="35"/>
      <c r="C30" s="33"/>
      <c r="D30" s="9">
        <v>45820</v>
      </c>
      <c r="E30" s="12"/>
      <c r="F30" s="12" t="s">
        <v>32</v>
      </c>
      <c r="G30" s="13">
        <v>28000</v>
      </c>
      <c r="H30" s="34">
        <f t="shared" ref="H30:H34" si="1">+H29-G30</f>
        <v>2736500</v>
      </c>
      <c r="I30" s="12" t="s">
        <v>9</v>
      </c>
      <c r="J30" s="12"/>
    </row>
    <row r="31" spans="1:10" customFormat="1" ht="14.5" x14ac:dyDescent="0.35">
      <c r="A31" s="12"/>
      <c r="B31" s="35"/>
      <c r="C31" s="33"/>
      <c r="D31" s="9">
        <v>45821</v>
      </c>
      <c r="E31" s="12"/>
      <c r="F31" s="12" t="s">
        <v>33</v>
      </c>
      <c r="G31" s="13">
        <v>600</v>
      </c>
      <c r="H31" s="34">
        <f t="shared" si="1"/>
        <v>2735900</v>
      </c>
      <c r="I31" s="12" t="s">
        <v>9</v>
      </c>
      <c r="J31" s="12"/>
    </row>
    <row r="32" spans="1:10" customFormat="1" ht="14.5" x14ac:dyDescent="0.35">
      <c r="A32" s="12"/>
      <c r="B32" s="35"/>
      <c r="C32" s="33"/>
      <c r="D32" s="9">
        <v>45821</v>
      </c>
      <c r="E32" s="12"/>
      <c r="F32" s="12" t="s">
        <v>34</v>
      </c>
      <c r="G32" s="13">
        <v>20000</v>
      </c>
      <c r="H32" s="34">
        <f t="shared" si="1"/>
        <v>2715900</v>
      </c>
      <c r="I32" s="12" t="s">
        <v>9</v>
      </c>
      <c r="J32" s="12"/>
    </row>
    <row r="33" spans="1:10" customFormat="1" ht="14.5" x14ac:dyDescent="0.35">
      <c r="A33" s="12"/>
      <c r="B33" s="35"/>
      <c r="C33" s="33"/>
      <c r="D33" s="9">
        <v>45821</v>
      </c>
      <c r="E33" s="12"/>
      <c r="F33" s="12" t="s">
        <v>35</v>
      </c>
      <c r="G33" s="13">
        <f>5000+2000+1000</f>
        <v>8000</v>
      </c>
      <c r="H33" s="34">
        <f t="shared" si="1"/>
        <v>2707900</v>
      </c>
      <c r="I33" s="12" t="s">
        <v>9</v>
      </c>
      <c r="J33" s="12"/>
    </row>
    <row r="34" spans="1:10" customFormat="1" ht="14.5" x14ac:dyDescent="0.35">
      <c r="A34" s="12"/>
      <c r="B34" s="35"/>
      <c r="C34" s="33"/>
      <c r="D34" s="9">
        <v>45821</v>
      </c>
      <c r="E34" s="12"/>
      <c r="F34" s="12" t="s">
        <v>36</v>
      </c>
      <c r="G34" s="13">
        <v>214500</v>
      </c>
      <c r="H34" s="34">
        <f t="shared" si="1"/>
        <v>2493400</v>
      </c>
      <c r="I34" s="12" t="s">
        <v>9</v>
      </c>
      <c r="J34" s="12"/>
    </row>
    <row r="35" spans="1:10" customFormat="1" ht="14.5" x14ac:dyDescent="0.35">
      <c r="A35" s="12"/>
      <c r="B35" s="35"/>
      <c r="C35" s="33"/>
      <c r="D35" s="9">
        <v>45821</v>
      </c>
      <c r="E35" s="32">
        <v>10000000</v>
      </c>
      <c r="F35" s="12" t="s">
        <v>60</v>
      </c>
      <c r="G35" s="13">
        <v>0</v>
      </c>
      <c r="H35" s="34">
        <f>+H34+E35</f>
        <v>12493400</v>
      </c>
      <c r="I35" s="12" t="s">
        <v>9</v>
      </c>
      <c r="J35" s="12"/>
    </row>
    <row r="36" spans="1:10" customFormat="1" ht="14.5" x14ac:dyDescent="0.35">
      <c r="A36" s="12"/>
      <c r="B36" s="35"/>
      <c r="C36" s="33"/>
      <c r="D36" s="9">
        <v>45821</v>
      </c>
      <c r="E36" s="12"/>
      <c r="F36" s="12" t="s">
        <v>37</v>
      </c>
      <c r="G36" s="13">
        <v>225000</v>
      </c>
      <c r="H36" s="34">
        <f>+H35-G36</f>
        <v>12268400</v>
      </c>
      <c r="I36" s="12" t="s">
        <v>9</v>
      </c>
      <c r="J36" s="12"/>
    </row>
    <row r="37" spans="1:10" customFormat="1" ht="14.5" x14ac:dyDescent="0.35">
      <c r="A37" s="12"/>
      <c r="B37" s="35"/>
      <c r="C37" s="33"/>
      <c r="D37" s="9">
        <v>45821</v>
      </c>
      <c r="E37" s="12"/>
      <c r="F37" s="12" t="s">
        <v>38</v>
      </c>
      <c r="G37" s="13">
        <v>2000000</v>
      </c>
      <c r="H37" s="34">
        <f>+H36-G37</f>
        <v>10268400</v>
      </c>
      <c r="I37" s="12" t="s">
        <v>9</v>
      </c>
      <c r="J37" s="12"/>
    </row>
    <row r="38" spans="1:10" customFormat="1" ht="14.5" x14ac:dyDescent="0.35">
      <c r="A38" s="12"/>
      <c r="B38" s="35"/>
      <c r="C38" s="33"/>
      <c r="D38" s="9">
        <v>45823</v>
      </c>
      <c r="E38" s="12"/>
      <c r="F38" s="12" t="s">
        <v>39</v>
      </c>
      <c r="G38" s="13">
        <v>5200</v>
      </c>
      <c r="H38" s="34">
        <f t="shared" ref="H38:H45" si="2">+H37-G38</f>
        <v>10263200</v>
      </c>
      <c r="I38" s="12" t="s">
        <v>9</v>
      </c>
      <c r="J38" s="12"/>
    </row>
    <row r="39" spans="1:10" customFormat="1" ht="14.5" x14ac:dyDescent="0.35">
      <c r="A39" s="12"/>
      <c r="B39" s="35"/>
      <c r="C39" s="33"/>
      <c r="D39" s="9">
        <v>45824</v>
      </c>
      <c r="E39" s="12"/>
      <c r="F39" s="12" t="s">
        <v>40</v>
      </c>
      <c r="G39" s="13">
        <v>40000</v>
      </c>
      <c r="H39" s="34">
        <f t="shared" si="2"/>
        <v>10223200</v>
      </c>
      <c r="I39" s="12" t="s">
        <v>9</v>
      </c>
      <c r="J39" s="12"/>
    </row>
    <row r="40" spans="1:10" customFormat="1" ht="14.5" x14ac:dyDescent="0.35">
      <c r="A40" s="12"/>
      <c r="B40" s="35"/>
      <c r="C40" s="33"/>
      <c r="D40" s="9">
        <v>45824</v>
      </c>
      <c r="E40" s="12"/>
      <c r="F40" s="12" t="s">
        <v>41</v>
      </c>
      <c r="G40" s="13">
        <v>15000</v>
      </c>
      <c r="H40" s="34">
        <f t="shared" si="2"/>
        <v>10208200</v>
      </c>
      <c r="I40" s="12" t="s">
        <v>9</v>
      </c>
      <c r="J40" s="12"/>
    </row>
    <row r="41" spans="1:10" customFormat="1" ht="14.5" x14ac:dyDescent="0.35">
      <c r="A41" s="12"/>
      <c r="B41" s="35"/>
      <c r="C41" s="33"/>
      <c r="D41" s="9">
        <v>45825</v>
      </c>
      <c r="E41" s="12"/>
      <c r="F41" s="12" t="s">
        <v>42</v>
      </c>
      <c r="G41" s="13">
        <v>980000</v>
      </c>
      <c r="H41" s="34">
        <f t="shared" si="2"/>
        <v>9228200</v>
      </c>
      <c r="I41" s="12" t="s">
        <v>9</v>
      </c>
      <c r="J41" s="12"/>
    </row>
    <row r="42" spans="1:10" customFormat="1" ht="14.5" x14ac:dyDescent="0.35">
      <c r="A42" s="12"/>
      <c r="B42" s="35"/>
      <c r="C42" s="33"/>
      <c r="D42" s="9">
        <v>45825</v>
      </c>
      <c r="E42" s="12"/>
      <c r="F42" s="12" t="s">
        <v>43</v>
      </c>
      <c r="G42" s="13">
        <v>100000</v>
      </c>
      <c r="H42" s="34">
        <f t="shared" si="2"/>
        <v>9128200</v>
      </c>
      <c r="I42" s="12" t="s">
        <v>9</v>
      </c>
      <c r="J42" s="12"/>
    </row>
    <row r="43" spans="1:10" customFormat="1" ht="14.5" x14ac:dyDescent="0.35">
      <c r="A43" s="12"/>
      <c r="B43" s="35"/>
      <c r="C43" s="33"/>
      <c r="D43" s="9">
        <v>45826</v>
      </c>
      <c r="E43" s="12"/>
      <c r="F43" s="12" t="s">
        <v>44</v>
      </c>
      <c r="G43" s="13">
        <v>480000</v>
      </c>
      <c r="H43" s="34">
        <f t="shared" si="2"/>
        <v>8648200</v>
      </c>
      <c r="I43" s="12" t="s">
        <v>9</v>
      </c>
      <c r="J43" s="12"/>
    </row>
    <row r="44" spans="1:10" customFormat="1" ht="14.5" x14ac:dyDescent="0.35">
      <c r="A44" s="12"/>
      <c r="B44" s="35"/>
      <c r="C44" s="33"/>
      <c r="D44" s="9">
        <v>45831</v>
      </c>
      <c r="E44" s="12"/>
      <c r="F44" s="12" t="s">
        <v>45</v>
      </c>
      <c r="G44" s="13">
        <v>731000</v>
      </c>
      <c r="H44" s="34">
        <f t="shared" si="2"/>
        <v>7917200</v>
      </c>
      <c r="I44" s="12" t="s">
        <v>9</v>
      </c>
      <c r="J44" s="12"/>
    </row>
    <row r="45" spans="1:10" customFormat="1" ht="14.5" x14ac:dyDescent="0.35">
      <c r="A45" s="12"/>
      <c r="B45" s="35"/>
      <c r="C45" s="33"/>
      <c r="D45" s="9">
        <v>45831</v>
      </c>
      <c r="E45" s="12"/>
      <c r="F45" s="12" t="s">
        <v>47</v>
      </c>
      <c r="G45" s="13">
        <v>1167000</v>
      </c>
      <c r="H45" s="34">
        <f t="shared" si="2"/>
        <v>6750200</v>
      </c>
      <c r="I45" s="12" t="s">
        <v>9</v>
      </c>
      <c r="J45" s="12"/>
    </row>
    <row r="46" spans="1:10" customFormat="1" ht="14.5" x14ac:dyDescent="0.35">
      <c r="A46" s="12"/>
      <c r="B46" s="35"/>
      <c r="C46" s="33"/>
      <c r="D46" s="9">
        <v>45831</v>
      </c>
      <c r="E46" s="32">
        <f>35000*4</f>
        <v>140000</v>
      </c>
      <c r="F46" s="12" t="s">
        <v>61</v>
      </c>
      <c r="G46" s="13">
        <v>0</v>
      </c>
      <c r="H46" s="34">
        <f>+H45+E46</f>
        <v>6890200</v>
      </c>
      <c r="I46" s="12" t="s">
        <v>9</v>
      </c>
      <c r="J46" s="12"/>
    </row>
    <row r="47" spans="1:10" customFormat="1" ht="14.5" x14ac:dyDescent="0.35">
      <c r="A47" s="12"/>
      <c r="B47" s="35"/>
      <c r="C47" s="33"/>
      <c r="D47" s="9">
        <v>45831</v>
      </c>
      <c r="E47" s="32">
        <f>13000+13500+16000</f>
        <v>42500</v>
      </c>
      <c r="F47" s="12" t="s">
        <v>62</v>
      </c>
      <c r="G47" s="13">
        <v>0</v>
      </c>
      <c r="H47" s="34">
        <f>+H46+E47</f>
        <v>6932700</v>
      </c>
      <c r="I47" s="12" t="s">
        <v>9</v>
      </c>
      <c r="J47" s="12"/>
    </row>
    <row r="48" spans="1:10" customFormat="1" ht="14.5" x14ac:dyDescent="0.35">
      <c r="A48" s="12"/>
      <c r="B48" s="35"/>
      <c r="C48" s="33"/>
      <c r="D48" s="9">
        <v>45831</v>
      </c>
      <c r="E48" s="12"/>
      <c r="F48" s="12" t="s">
        <v>48</v>
      </c>
      <c r="G48" s="13">
        <f>125000+65000</f>
        <v>190000</v>
      </c>
      <c r="H48" s="34">
        <f>+H47-G48</f>
        <v>6742700</v>
      </c>
      <c r="I48" s="12" t="s">
        <v>9</v>
      </c>
      <c r="J48" s="12"/>
    </row>
    <row r="49" spans="1:14" customFormat="1" ht="14.5" x14ac:dyDescent="0.35">
      <c r="A49" s="12"/>
      <c r="B49" s="35"/>
      <c r="C49" s="33"/>
      <c r="D49" s="9">
        <v>45831</v>
      </c>
      <c r="E49" s="12"/>
      <c r="F49" s="12" t="s">
        <v>49</v>
      </c>
      <c r="G49" s="13">
        <f>38000+6000</f>
        <v>44000</v>
      </c>
      <c r="H49" s="34">
        <f>+H48-G49</f>
        <v>6698700</v>
      </c>
      <c r="I49" s="12" t="s">
        <v>9</v>
      </c>
      <c r="J49" s="12"/>
    </row>
    <row r="50" spans="1:14" customFormat="1" ht="14.5" x14ac:dyDescent="0.35">
      <c r="A50" s="12"/>
      <c r="B50" s="35"/>
      <c r="C50" s="33"/>
      <c r="D50" s="9">
        <v>45838</v>
      </c>
      <c r="E50" s="12"/>
      <c r="F50" s="12" t="s">
        <v>50</v>
      </c>
      <c r="G50" s="13">
        <v>3400</v>
      </c>
      <c r="H50" s="34">
        <f>+H49-G50</f>
        <v>6695300</v>
      </c>
      <c r="I50" s="12" t="s">
        <v>9</v>
      </c>
      <c r="J50" s="12"/>
    </row>
    <row r="51" spans="1:14" customFormat="1" ht="14.5" x14ac:dyDescent="0.35">
      <c r="A51" s="12"/>
      <c r="B51" s="36"/>
      <c r="C51" s="37">
        <f>SUM(C6:C50)</f>
        <v>3533275</v>
      </c>
      <c r="D51" s="12"/>
      <c r="E51" s="37">
        <f>SUM(E6:E50)</f>
        <v>10182500</v>
      </c>
      <c r="F51" s="38"/>
      <c r="G51" s="39">
        <f>SUM(G6:G50)</f>
        <v>7020475</v>
      </c>
      <c r="H51" s="12"/>
      <c r="I51" s="12"/>
      <c r="J51" s="12"/>
      <c r="N51" s="17"/>
    </row>
    <row r="52" spans="1:14" customFormat="1" ht="14.5" x14ac:dyDescent="0.35">
      <c r="A52" s="1"/>
      <c r="B52" s="1"/>
      <c r="C52" s="1"/>
      <c r="D52" s="1"/>
      <c r="E52" s="1"/>
      <c r="F52" s="1"/>
      <c r="G52" s="18"/>
      <c r="H52" s="1"/>
      <c r="I52" s="19"/>
      <c r="L52" s="17"/>
    </row>
    <row r="53" spans="1:14" x14ac:dyDescent="0.25">
      <c r="C53" s="18"/>
      <c r="E53" s="40">
        <f>+E51+H6</f>
        <v>13715775</v>
      </c>
      <c r="G53" s="18"/>
    </row>
    <row r="54" spans="1:14" x14ac:dyDescent="0.25">
      <c r="E54" s="40"/>
      <c r="H54" s="18"/>
      <c r="I54" s="21"/>
    </row>
    <row r="55" spans="1:14" x14ac:dyDescent="0.25">
      <c r="E55" s="23"/>
      <c r="G55" s="18"/>
      <c r="H55" s="18"/>
      <c r="I55" s="22"/>
      <c r="J55" s="18"/>
    </row>
    <row r="56" spans="1:14" x14ac:dyDescent="0.25">
      <c r="E56" s="41"/>
      <c r="H56" s="18"/>
      <c r="I56" s="23"/>
      <c r="J56" s="18"/>
    </row>
    <row r="57" spans="1:14" x14ac:dyDescent="0.25">
      <c r="E57" s="40"/>
      <c r="G57" s="18"/>
      <c r="H57" s="18"/>
      <c r="I57" s="18"/>
      <c r="J57" s="18"/>
    </row>
    <row r="58" spans="1:14" x14ac:dyDescent="0.25">
      <c r="G58" s="18"/>
      <c r="H58" s="18"/>
      <c r="I58" s="18"/>
    </row>
    <row r="59" spans="1:14" x14ac:dyDescent="0.25">
      <c r="G59" s="18"/>
      <c r="I59" s="18"/>
    </row>
  </sheetData>
  <mergeCells count="1">
    <mergeCell ref="A3:J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38202-08AE-4455-A72F-972057261B39}">
  <dimension ref="A1:I55"/>
  <sheetViews>
    <sheetView tabSelected="1" topLeftCell="A4" workbookViewId="0">
      <selection activeCell="F7" sqref="F7"/>
    </sheetView>
  </sheetViews>
  <sheetFormatPr baseColWidth="10" defaultColWidth="9.1796875" defaultRowHeight="11.5" x14ac:dyDescent="0.25"/>
  <cols>
    <col min="1" max="1" width="12.6328125" style="1" bestFit="1" customWidth="1"/>
    <col min="2" max="2" width="10.54296875" style="1" customWidth="1"/>
    <col min="3" max="3" width="93.6328125" style="1" customWidth="1"/>
    <col min="4" max="4" width="11.36328125" style="1" customWidth="1"/>
    <col min="5" max="5" width="21.453125" style="1" bestFit="1" customWidth="1"/>
    <col min="6" max="6" width="12.453125" style="1" bestFit="1" customWidth="1"/>
    <col min="7" max="7" width="9.1796875" style="1"/>
    <col min="8" max="9" width="10.1796875" style="1" bestFit="1" customWidth="1"/>
    <col min="10" max="10" width="9.1796875" style="1"/>
    <col min="11" max="12" width="10.81640625" style="1" bestFit="1" customWidth="1"/>
    <col min="13" max="16384" width="9.1796875" style="1"/>
  </cols>
  <sheetData>
    <row r="1" spans="1:5" customFormat="1" ht="14.5" x14ac:dyDescent="0.35">
      <c r="B1" s="1"/>
      <c r="C1" s="2" t="s">
        <v>0</v>
      </c>
      <c r="D1" s="2"/>
      <c r="E1" s="2"/>
    </row>
    <row r="2" spans="1:5" customFormat="1" ht="14.5" x14ac:dyDescent="0.35">
      <c r="B2" s="1"/>
      <c r="C2" s="2" t="s">
        <v>1</v>
      </c>
      <c r="D2" s="2"/>
      <c r="E2" s="2"/>
    </row>
    <row r="3" spans="1:5" customFormat="1" ht="14.5" x14ac:dyDescent="0.35">
      <c r="B3" s="1"/>
      <c r="C3" s="2" t="s">
        <v>2</v>
      </c>
      <c r="D3" s="2"/>
      <c r="E3" s="2"/>
    </row>
    <row r="4" spans="1:5" customFormat="1" ht="14.5" x14ac:dyDescent="0.35">
      <c r="B4" s="1"/>
      <c r="C4" s="1"/>
      <c r="D4" s="1"/>
      <c r="E4" s="1"/>
    </row>
    <row r="5" spans="1:5" customFormat="1" ht="23" x14ac:dyDescent="0.35">
      <c r="A5" s="3" t="s">
        <v>3</v>
      </c>
      <c r="B5" s="4" t="s">
        <v>4</v>
      </c>
      <c r="C5" s="5" t="s">
        <v>5</v>
      </c>
      <c r="D5" s="6" t="s">
        <v>6</v>
      </c>
      <c r="E5" s="7" t="s">
        <v>7</v>
      </c>
    </row>
    <row r="6" spans="1:5" customFormat="1" ht="14.5" x14ac:dyDescent="0.35">
      <c r="A6" s="8">
        <v>1</v>
      </c>
      <c r="B6" s="9">
        <v>45810</v>
      </c>
      <c r="C6" s="10" t="s">
        <v>8</v>
      </c>
      <c r="D6" s="11">
        <v>15000</v>
      </c>
      <c r="E6" s="12" t="s">
        <v>9</v>
      </c>
    </row>
    <row r="7" spans="1:5" customFormat="1" ht="14.5" x14ac:dyDescent="0.35">
      <c r="A7" s="8">
        <f>+A6+1</f>
        <v>2</v>
      </c>
      <c r="B7" s="9">
        <v>45810</v>
      </c>
      <c r="C7" s="10" t="s">
        <v>10</v>
      </c>
      <c r="D7" s="11">
        <v>5000</v>
      </c>
      <c r="E7" s="12" t="s">
        <v>9</v>
      </c>
    </row>
    <row r="8" spans="1:5" customFormat="1" ht="14.5" x14ac:dyDescent="0.35">
      <c r="A8" s="8">
        <f t="shared" ref="A8:A46" si="0">+A7+1</f>
        <v>3</v>
      </c>
      <c r="B8" s="9">
        <v>45810</v>
      </c>
      <c r="C8" s="10" t="s">
        <v>11</v>
      </c>
      <c r="D8" s="11">
        <v>1000</v>
      </c>
      <c r="E8" s="12" t="s">
        <v>9</v>
      </c>
    </row>
    <row r="9" spans="1:5" customFormat="1" ht="14.5" x14ac:dyDescent="0.35">
      <c r="A9" s="8">
        <f t="shared" si="0"/>
        <v>4</v>
      </c>
      <c r="B9" s="9">
        <v>45810</v>
      </c>
      <c r="C9" s="10" t="s">
        <v>12</v>
      </c>
      <c r="D9" s="11">
        <v>12150</v>
      </c>
      <c r="E9" s="12" t="s">
        <v>9</v>
      </c>
    </row>
    <row r="10" spans="1:5" customFormat="1" ht="14.5" x14ac:dyDescent="0.35">
      <c r="A10" s="8">
        <f t="shared" si="0"/>
        <v>5</v>
      </c>
      <c r="B10" s="9">
        <v>45810</v>
      </c>
      <c r="C10" s="12" t="s">
        <v>13</v>
      </c>
      <c r="D10" s="13">
        <v>37000</v>
      </c>
      <c r="E10" s="12" t="s">
        <v>9</v>
      </c>
    </row>
    <row r="11" spans="1:5" customFormat="1" ht="14.5" x14ac:dyDescent="0.35">
      <c r="A11" s="8">
        <f t="shared" si="0"/>
        <v>6</v>
      </c>
      <c r="B11" s="9">
        <v>45810</v>
      </c>
      <c r="C11" s="12" t="s">
        <v>14</v>
      </c>
      <c r="D11" s="13">
        <f>38000+58000+7000+4500+10000</f>
        <v>117500</v>
      </c>
      <c r="E11" s="12" t="s">
        <v>9</v>
      </c>
    </row>
    <row r="12" spans="1:5" customFormat="1" ht="14.5" x14ac:dyDescent="0.35">
      <c r="A12" s="8">
        <f t="shared" si="0"/>
        <v>7</v>
      </c>
      <c r="B12" s="9">
        <v>45811</v>
      </c>
      <c r="C12" s="12" t="s">
        <v>15</v>
      </c>
      <c r="D12" s="13">
        <v>19125</v>
      </c>
      <c r="E12" s="12" t="s">
        <v>9</v>
      </c>
    </row>
    <row r="13" spans="1:5" customFormat="1" ht="14.5" x14ac:dyDescent="0.35">
      <c r="A13" s="8">
        <f t="shared" si="0"/>
        <v>8</v>
      </c>
      <c r="B13" s="9">
        <v>45811</v>
      </c>
      <c r="C13" s="12" t="s">
        <v>16</v>
      </c>
      <c r="D13" s="13">
        <v>500</v>
      </c>
      <c r="E13" s="12" t="s">
        <v>9</v>
      </c>
    </row>
    <row r="14" spans="1:5" customFormat="1" ht="14.5" x14ac:dyDescent="0.35">
      <c r="A14" s="8">
        <f t="shared" si="0"/>
        <v>9</v>
      </c>
      <c r="B14" s="9">
        <v>45811</v>
      </c>
      <c r="C14" s="12" t="s">
        <v>17</v>
      </c>
      <c r="D14" s="13">
        <v>20000</v>
      </c>
      <c r="E14" s="12" t="s">
        <v>9</v>
      </c>
    </row>
    <row r="15" spans="1:5" customFormat="1" ht="14.5" x14ac:dyDescent="0.35">
      <c r="A15" s="8">
        <f t="shared" si="0"/>
        <v>10</v>
      </c>
      <c r="B15" s="9">
        <v>45811</v>
      </c>
      <c r="C15" s="12" t="s">
        <v>18</v>
      </c>
      <c r="D15" s="13">
        <v>5000</v>
      </c>
      <c r="E15" s="12" t="s">
        <v>9</v>
      </c>
    </row>
    <row r="16" spans="1:5" customFormat="1" ht="14.5" x14ac:dyDescent="0.35">
      <c r="A16" s="8">
        <f t="shared" si="0"/>
        <v>11</v>
      </c>
      <c r="B16" s="9">
        <v>45811</v>
      </c>
      <c r="C16" s="12" t="s">
        <v>19</v>
      </c>
      <c r="D16" s="13">
        <v>5000</v>
      </c>
      <c r="E16" s="12" t="s">
        <v>9</v>
      </c>
    </row>
    <row r="17" spans="1:5" customFormat="1" ht="14.5" x14ac:dyDescent="0.35">
      <c r="A17" s="8">
        <f t="shared" si="0"/>
        <v>12</v>
      </c>
      <c r="B17" s="9">
        <v>45813</v>
      </c>
      <c r="C17" s="12" t="s">
        <v>20</v>
      </c>
      <c r="D17" s="13">
        <f>25000+5000</f>
        <v>30000</v>
      </c>
      <c r="E17" s="12" t="s">
        <v>9</v>
      </c>
    </row>
    <row r="18" spans="1:5" customFormat="1" ht="14.5" x14ac:dyDescent="0.35">
      <c r="A18" s="8">
        <f>+A17+1</f>
        <v>13</v>
      </c>
      <c r="B18" s="9">
        <v>45813</v>
      </c>
      <c r="C18" s="12" t="s">
        <v>21</v>
      </c>
      <c r="D18" s="13">
        <v>170000</v>
      </c>
      <c r="E18" s="12" t="s">
        <v>9</v>
      </c>
    </row>
    <row r="19" spans="1:5" customFormat="1" ht="14.5" x14ac:dyDescent="0.35">
      <c r="A19" s="8">
        <f t="shared" si="0"/>
        <v>14</v>
      </c>
      <c r="B19" s="9">
        <v>45813</v>
      </c>
      <c r="C19" s="12" t="s">
        <v>22</v>
      </c>
      <c r="D19" s="13">
        <v>221100</v>
      </c>
      <c r="E19" s="12" t="s">
        <v>9</v>
      </c>
    </row>
    <row r="20" spans="1:5" customFormat="1" ht="14.5" x14ac:dyDescent="0.35">
      <c r="A20" s="8">
        <f t="shared" si="0"/>
        <v>15</v>
      </c>
      <c r="B20" s="9">
        <v>45818</v>
      </c>
      <c r="C20" s="12" t="s">
        <v>23</v>
      </c>
      <c r="D20" s="13">
        <v>65900</v>
      </c>
      <c r="E20" s="12" t="s">
        <v>9</v>
      </c>
    </row>
    <row r="21" spans="1:5" customFormat="1" ht="14.5" x14ac:dyDescent="0.35">
      <c r="A21" s="8">
        <f t="shared" si="0"/>
        <v>16</v>
      </c>
      <c r="B21" s="9">
        <v>45819</v>
      </c>
      <c r="C21" s="12" t="s">
        <v>24</v>
      </c>
      <c r="D21" s="13">
        <f>1100+3000+5000+15000</f>
        <v>24100</v>
      </c>
      <c r="E21" s="12" t="s">
        <v>9</v>
      </c>
    </row>
    <row r="22" spans="1:5" customFormat="1" ht="14.5" x14ac:dyDescent="0.35">
      <c r="A22" s="8">
        <f t="shared" si="0"/>
        <v>17</v>
      </c>
      <c r="B22" s="9">
        <v>45819</v>
      </c>
      <c r="C22" s="12" t="s">
        <v>25</v>
      </c>
      <c r="D22" s="13">
        <v>1000</v>
      </c>
      <c r="E22" s="12" t="s">
        <v>9</v>
      </c>
    </row>
    <row r="23" spans="1:5" customFormat="1" ht="14.5" x14ac:dyDescent="0.35">
      <c r="A23" s="8">
        <f t="shared" si="0"/>
        <v>18</v>
      </c>
      <c r="B23" s="9">
        <v>45819</v>
      </c>
      <c r="C23" s="12" t="s">
        <v>26</v>
      </c>
      <c r="D23" s="13">
        <v>2000</v>
      </c>
      <c r="E23" s="12" t="s">
        <v>9</v>
      </c>
    </row>
    <row r="24" spans="1:5" customFormat="1" ht="14.5" x14ac:dyDescent="0.35">
      <c r="A24" s="8">
        <f t="shared" si="0"/>
        <v>19</v>
      </c>
      <c r="B24" s="9">
        <v>45819</v>
      </c>
      <c r="C24" s="12" t="s">
        <v>27</v>
      </c>
      <c r="D24" s="13">
        <v>2100</v>
      </c>
      <c r="E24" s="12" t="s">
        <v>9</v>
      </c>
    </row>
    <row r="25" spans="1:5" customFormat="1" ht="14.5" x14ac:dyDescent="0.35">
      <c r="A25" s="8">
        <f t="shared" si="0"/>
        <v>20</v>
      </c>
      <c r="B25" s="9">
        <v>45819</v>
      </c>
      <c r="C25" s="12" t="s">
        <v>28</v>
      </c>
      <c r="D25" s="13">
        <v>2000</v>
      </c>
      <c r="E25" s="12" t="s">
        <v>9</v>
      </c>
    </row>
    <row r="26" spans="1:5" customFormat="1" ht="14.5" x14ac:dyDescent="0.35">
      <c r="A26" s="8">
        <f t="shared" si="0"/>
        <v>21</v>
      </c>
      <c r="B26" s="9">
        <v>45819</v>
      </c>
      <c r="C26" s="12" t="s">
        <v>29</v>
      </c>
      <c r="D26" s="13">
        <v>4300</v>
      </c>
      <c r="E26" s="12" t="s">
        <v>9</v>
      </c>
    </row>
    <row r="27" spans="1:5" customFormat="1" ht="14.5" x14ac:dyDescent="0.35">
      <c r="A27" s="8">
        <f t="shared" si="0"/>
        <v>22</v>
      </c>
      <c r="B27" s="9">
        <v>45820</v>
      </c>
      <c r="C27" s="12" t="s">
        <v>30</v>
      </c>
      <c r="D27" s="13">
        <v>5000</v>
      </c>
      <c r="E27" s="12" t="s">
        <v>9</v>
      </c>
    </row>
    <row r="28" spans="1:5" customFormat="1" ht="14.5" x14ac:dyDescent="0.35">
      <c r="A28" s="8">
        <f t="shared" si="0"/>
        <v>23</v>
      </c>
      <c r="B28" s="9">
        <v>45820</v>
      </c>
      <c r="C28" s="12" t="s">
        <v>31</v>
      </c>
      <c r="D28" s="13">
        <v>4000</v>
      </c>
      <c r="E28" s="12" t="s">
        <v>9</v>
      </c>
    </row>
    <row r="29" spans="1:5" customFormat="1" ht="14.5" x14ac:dyDescent="0.35">
      <c r="A29" s="8">
        <f>+A28+1</f>
        <v>24</v>
      </c>
      <c r="B29" s="9">
        <v>45820</v>
      </c>
      <c r="C29" s="12" t="s">
        <v>32</v>
      </c>
      <c r="D29" s="13">
        <v>28000</v>
      </c>
      <c r="E29" s="12" t="s">
        <v>9</v>
      </c>
    </row>
    <row r="30" spans="1:5" customFormat="1" ht="14.5" x14ac:dyDescent="0.35">
      <c r="A30" s="8">
        <f t="shared" si="0"/>
        <v>25</v>
      </c>
      <c r="B30" s="9">
        <v>45821</v>
      </c>
      <c r="C30" s="12" t="s">
        <v>33</v>
      </c>
      <c r="D30" s="13">
        <v>600</v>
      </c>
      <c r="E30" s="12" t="s">
        <v>9</v>
      </c>
    </row>
    <row r="31" spans="1:5" customFormat="1" ht="14.5" x14ac:dyDescent="0.35">
      <c r="A31" s="8">
        <f t="shared" si="0"/>
        <v>26</v>
      </c>
      <c r="B31" s="9">
        <v>45821</v>
      </c>
      <c r="C31" s="12" t="s">
        <v>34</v>
      </c>
      <c r="D31" s="13">
        <v>20000</v>
      </c>
      <c r="E31" s="12" t="s">
        <v>9</v>
      </c>
    </row>
    <row r="32" spans="1:5" customFormat="1" ht="14.5" x14ac:dyDescent="0.35">
      <c r="A32" s="8">
        <f t="shared" si="0"/>
        <v>27</v>
      </c>
      <c r="B32" s="9">
        <v>45821</v>
      </c>
      <c r="C32" s="12" t="s">
        <v>35</v>
      </c>
      <c r="D32" s="13">
        <f>5000+2000+1000</f>
        <v>8000</v>
      </c>
      <c r="E32" s="12" t="s">
        <v>9</v>
      </c>
    </row>
    <row r="33" spans="1:9" customFormat="1" ht="14.5" x14ac:dyDescent="0.35">
      <c r="A33" s="8">
        <f t="shared" si="0"/>
        <v>28</v>
      </c>
      <c r="B33" s="9">
        <v>45821</v>
      </c>
      <c r="C33" s="12" t="s">
        <v>36</v>
      </c>
      <c r="D33" s="13">
        <v>214500</v>
      </c>
      <c r="E33" s="12" t="s">
        <v>9</v>
      </c>
    </row>
    <row r="34" spans="1:9" customFormat="1" ht="14.5" x14ac:dyDescent="0.35">
      <c r="A34" s="8">
        <f t="shared" si="0"/>
        <v>29</v>
      </c>
      <c r="B34" s="9">
        <v>45821</v>
      </c>
      <c r="C34" s="12" t="s">
        <v>37</v>
      </c>
      <c r="D34" s="13">
        <v>225000</v>
      </c>
      <c r="E34" s="12" t="s">
        <v>9</v>
      </c>
    </row>
    <row r="35" spans="1:9" customFormat="1" ht="14.5" x14ac:dyDescent="0.35">
      <c r="A35" s="8">
        <f t="shared" si="0"/>
        <v>30</v>
      </c>
      <c r="B35" s="9">
        <v>45821</v>
      </c>
      <c r="C35" s="12" t="s">
        <v>38</v>
      </c>
      <c r="D35" s="13">
        <v>2000000</v>
      </c>
      <c r="E35" s="12" t="s">
        <v>9</v>
      </c>
    </row>
    <row r="36" spans="1:9" customFormat="1" ht="14.5" x14ac:dyDescent="0.35">
      <c r="A36" s="8">
        <f t="shared" si="0"/>
        <v>31</v>
      </c>
      <c r="B36" s="9">
        <v>45823</v>
      </c>
      <c r="C36" s="12" t="s">
        <v>39</v>
      </c>
      <c r="D36" s="13">
        <v>5200</v>
      </c>
      <c r="E36" s="12" t="s">
        <v>9</v>
      </c>
    </row>
    <row r="37" spans="1:9" customFormat="1" ht="14.5" x14ac:dyDescent="0.35">
      <c r="A37" s="8">
        <f t="shared" si="0"/>
        <v>32</v>
      </c>
      <c r="B37" s="9">
        <v>45824</v>
      </c>
      <c r="C37" s="12" t="s">
        <v>40</v>
      </c>
      <c r="D37" s="13">
        <v>40000</v>
      </c>
      <c r="E37" s="12" t="s">
        <v>9</v>
      </c>
    </row>
    <row r="38" spans="1:9" customFormat="1" ht="14.5" x14ac:dyDescent="0.35">
      <c r="A38" s="8">
        <f t="shared" si="0"/>
        <v>33</v>
      </c>
      <c r="B38" s="9">
        <v>45824</v>
      </c>
      <c r="C38" s="12" t="s">
        <v>41</v>
      </c>
      <c r="D38" s="13">
        <v>15000</v>
      </c>
      <c r="E38" s="12" t="s">
        <v>9</v>
      </c>
    </row>
    <row r="39" spans="1:9" customFormat="1" ht="14.5" x14ac:dyDescent="0.35">
      <c r="A39" s="8">
        <f t="shared" si="0"/>
        <v>34</v>
      </c>
      <c r="B39" s="9">
        <v>45825</v>
      </c>
      <c r="C39" s="12" t="s">
        <v>42</v>
      </c>
      <c r="D39" s="13">
        <v>980000</v>
      </c>
      <c r="E39" s="12" t="s">
        <v>9</v>
      </c>
    </row>
    <row r="40" spans="1:9" customFormat="1" ht="14.5" x14ac:dyDescent="0.35">
      <c r="A40" s="8">
        <f>+A39+1</f>
        <v>35</v>
      </c>
      <c r="B40" s="9">
        <v>45825</v>
      </c>
      <c r="C40" s="12" t="s">
        <v>43</v>
      </c>
      <c r="D40" s="13">
        <v>100000</v>
      </c>
      <c r="E40" s="12" t="s">
        <v>9</v>
      </c>
    </row>
    <row r="41" spans="1:9" customFormat="1" ht="14.5" x14ac:dyDescent="0.35">
      <c r="A41" s="8">
        <f t="shared" si="0"/>
        <v>36</v>
      </c>
      <c r="B41" s="9">
        <v>45826</v>
      </c>
      <c r="C41" s="12" t="s">
        <v>44</v>
      </c>
      <c r="D41" s="13">
        <v>480000</v>
      </c>
      <c r="E41" s="12" t="s">
        <v>9</v>
      </c>
    </row>
    <row r="42" spans="1:9" customFormat="1" ht="14.5" x14ac:dyDescent="0.35">
      <c r="A42" s="8">
        <f>+A41+1</f>
        <v>37</v>
      </c>
      <c r="B42" s="9">
        <v>45831</v>
      </c>
      <c r="C42" s="12" t="s">
        <v>45</v>
      </c>
      <c r="D42" s="13">
        <v>731000</v>
      </c>
      <c r="E42" s="12" t="s">
        <v>9</v>
      </c>
    </row>
    <row r="43" spans="1:9" customFormat="1" ht="14.5" x14ac:dyDescent="0.35">
      <c r="A43" s="8" t="s">
        <v>46</v>
      </c>
      <c r="B43" s="9">
        <v>45831</v>
      </c>
      <c r="C43" s="12" t="s">
        <v>47</v>
      </c>
      <c r="D43" s="13">
        <v>1167000</v>
      </c>
      <c r="E43" s="12" t="s">
        <v>9</v>
      </c>
    </row>
    <row r="44" spans="1:9" customFormat="1" ht="14.5" x14ac:dyDescent="0.35">
      <c r="A44" s="8">
        <v>45</v>
      </c>
      <c r="B44" s="9">
        <v>45831</v>
      </c>
      <c r="C44" s="12" t="s">
        <v>48</v>
      </c>
      <c r="D44" s="13">
        <f>125000+65000</f>
        <v>190000</v>
      </c>
      <c r="E44" s="12" t="s">
        <v>9</v>
      </c>
    </row>
    <row r="45" spans="1:9" customFormat="1" ht="14.5" x14ac:dyDescent="0.35">
      <c r="A45" s="8">
        <f t="shared" si="0"/>
        <v>46</v>
      </c>
      <c r="B45" s="9">
        <v>45831</v>
      </c>
      <c r="C45" s="12" t="s">
        <v>49</v>
      </c>
      <c r="D45" s="13">
        <f>38000+6000</f>
        <v>44000</v>
      </c>
      <c r="E45" s="12" t="s">
        <v>9</v>
      </c>
    </row>
    <row r="46" spans="1:9" customFormat="1" ht="14.5" x14ac:dyDescent="0.35">
      <c r="A46" s="8">
        <f t="shared" si="0"/>
        <v>47</v>
      </c>
      <c r="B46" s="9">
        <v>45838</v>
      </c>
      <c r="C46" s="12" t="s">
        <v>50</v>
      </c>
      <c r="D46" s="13">
        <v>3400</v>
      </c>
      <c r="E46" s="12" t="s">
        <v>9</v>
      </c>
    </row>
    <row r="47" spans="1:9" customFormat="1" ht="14.5" x14ac:dyDescent="0.35">
      <c r="A47" s="14"/>
      <c r="B47" s="12"/>
      <c r="C47" s="15" t="s">
        <v>51</v>
      </c>
      <c r="D47" s="16">
        <f>SUM(D6:D46)</f>
        <v>7020475</v>
      </c>
      <c r="E47" s="12"/>
      <c r="I47" s="17"/>
    </row>
    <row r="48" spans="1:9" customFormat="1" ht="14.5" x14ac:dyDescent="0.35">
      <c r="B48" s="1"/>
      <c r="C48" s="1"/>
      <c r="D48" s="18"/>
      <c r="E48" s="19"/>
      <c r="G48" s="17"/>
    </row>
    <row r="50" spans="4:5" x14ac:dyDescent="0.25">
      <c r="D50" s="20"/>
      <c r="E50" s="21"/>
    </row>
    <row r="51" spans="4:5" x14ac:dyDescent="0.25">
      <c r="D51" s="18"/>
      <c r="E51" s="22"/>
    </row>
    <row r="52" spans="4:5" x14ac:dyDescent="0.25">
      <c r="E52" s="23"/>
    </row>
    <row r="53" spans="4:5" x14ac:dyDescent="0.25">
      <c r="D53" s="18"/>
      <c r="E53" s="18"/>
    </row>
    <row r="54" spans="4:5" x14ac:dyDescent="0.25">
      <c r="D54" s="18"/>
      <c r="E54" s="18"/>
    </row>
    <row r="55" spans="4:5" x14ac:dyDescent="0.25">
      <c r="D55" s="18"/>
      <c r="E55" s="18"/>
    </row>
  </sheetData>
  <mergeCells count="3">
    <mergeCell ref="C1:E1"/>
    <mergeCell ref="C2:E2"/>
    <mergeCell ref="C3:E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E2550-2DEA-4607-97D1-21E9F6DFFBE0}">
  <dimension ref="A1:C7"/>
  <sheetViews>
    <sheetView workbookViewId="0">
      <selection activeCell="C14" sqref="C14"/>
    </sheetView>
  </sheetViews>
  <sheetFormatPr baseColWidth="10" defaultRowHeight="14" x14ac:dyDescent="0.3"/>
  <cols>
    <col min="1" max="1" width="12.90625" style="43" customWidth="1"/>
    <col min="2" max="2" width="17.453125" style="43" customWidth="1"/>
    <col min="3" max="3" width="26.6328125" style="43" customWidth="1"/>
    <col min="4" max="4" width="10.90625" style="43"/>
    <col min="5" max="5" width="11" style="43" customWidth="1"/>
    <col min="6" max="6" width="13.54296875" style="43" bestFit="1" customWidth="1"/>
    <col min="7" max="16384" width="10.90625" style="43"/>
  </cols>
  <sheetData>
    <row r="1" spans="1:3" x14ac:dyDescent="0.3">
      <c r="A1" s="42" t="s">
        <v>63</v>
      </c>
      <c r="B1" s="42"/>
      <c r="C1" s="42"/>
    </row>
    <row r="2" spans="1:3" x14ac:dyDescent="0.3">
      <c r="A2" s="53">
        <v>45811</v>
      </c>
      <c r="B2" s="45" t="s">
        <v>67</v>
      </c>
      <c r="C2" s="46">
        <v>500</v>
      </c>
    </row>
    <row r="3" spans="1:3" x14ac:dyDescent="0.3">
      <c r="A3" s="53">
        <v>45814</v>
      </c>
      <c r="B3" s="45" t="s">
        <v>65</v>
      </c>
      <c r="C3" s="46">
        <v>20000</v>
      </c>
    </row>
    <row r="4" spans="1:3" x14ac:dyDescent="0.3">
      <c r="A4" s="53">
        <v>45811</v>
      </c>
      <c r="B4" s="45" t="s">
        <v>65</v>
      </c>
      <c r="C4" s="46">
        <v>25000</v>
      </c>
    </row>
    <row r="5" spans="1:3" x14ac:dyDescent="0.3">
      <c r="A5" s="53">
        <v>45817</v>
      </c>
      <c r="B5" s="45" t="s">
        <v>65</v>
      </c>
      <c r="C5" s="46">
        <v>20000</v>
      </c>
    </row>
    <row r="6" spans="1:3" x14ac:dyDescent="0.3">
      <c r="A6" s="53">
        <v>45811</v>
      </c>
      <c r="B6" s="45" t="s">
        <v>67</v>
      </c>
      <c r="C6" s="46">
        <v>400</v>
      </c>
    </row>
    <row r="7" spans="1:3" x14ac:dyDescent="0.3">
      <c r="A7" s="50" t="s">
        <v>51</v>
      </c>
      <c r="B7" s="51"/>
      <c r="C7" s="52">
        <f>SUM(C2:C6)</f>
        <v>65900</v>
      </c>
    </row>
  </sheetData>
  <mergeCells count="2">
    <mergeCell ref="A1:C1"/>
    <mergeCell ref="A7:B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901C0-037B-47A0-BFB9-B6E9926E550E}">
  <dimension ref="A1"/>
  <sheetViews>
    <sheetView workbookViewId="0">
      <selection activeCell="E15" sqref="E15"/>
    </sheetView>
  </sheetViews>
  <sheetFormatPr baseColWidth="10" defaultRowHeight="14.5" x14ac:dyDescent="0.3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748B7-0DF9-43A9-9428-57A6FE1457EA}">
  <dimension ref="A3:C6"/>
  <sheetViews>
    <sheetView workbookViewId="0">
      <selection activeCell="F5" sqref="F5"/>
    </sheetView>
  </sheetViews>
  <sheetFormatPr baseColWidth="10" defaultRowHeight="14.5" x14ac:dyDescent="0.35"/>
  <cols>
    <col min="2" max="2" width="21.26953125" bestFit="1" customWidth="1"/>
    <col min="3" max="3" width="29.6328125" customWidth="1"/>
  </cols>
  <sheetData>
    <row r="3" spans="1:3" x14ac:dyDescent="0.35">
      <c r="A3" s="44" t="s">
        <v>64</v>
      </c>
      <c r="B3" s="44"/>
      <c r="C3" s="44"/>
    </row>
    <row r="4" spans="1:3" x14ac:dyDescent="0.35">
      <c r="A4" s="54">
        <v>45822</v>
      </c>
      <c r="B4" s="45" t="s">
        <v>66</v>
      </c>
      <c r="C4" s="46">
        <v>20000</v>
      </c>
    </row>
    <row r="5" spans="1:3" x14ac:dyDescent="0.35">
      <c r="A5" s="54">
        <v>45824</v>
      </c>
      <c r="B5" s="45" t="s">
        <v>66</v>
      </c>
      <c r="C5" s="46">
        <v>20000</v>
      </c>
    </row>
    <row r="6" spans="1:3" x14ac:dyDescent="0.35">
      <c r="A6" s="47"/>
      <c r="B6" s="48" t="s">
        <v>51</v>
      </c>
      <c r="C6" s="49">
        <f>SUM(C4:C5)</f>
        <v>40000</v>
      </c>
    </row>
  </sheetData>
  <mergeCells count="1">
    <mergeCell ref="A3:C3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CAISSE JUIN 25</vt:lpstr>
      <vt:lpstr>RELEVE</vt:lpstr>
      <vt:lpstr>REMBOUREMENT 1</vt:lpstr>
      <vt:lpstr>DETAILLE DEPLACEMENT</vt:lpstr>
      <vt:lpstr>REMBOURSEMENT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2025-07-14T11:21:06Z</dcterms:modified>
</cp:coreProperties>
</file>