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odette_ouensou_sdpgroupe_com/Documents/Bureau/DOSSIER DE TRAVAIL 2025/SDP/CLIENTS/04 CITES ADMINISTRATIVES LOT 1/FACTURES/NOUVELLES FACTURES/DECOMPTES/DECOMPTE 2025/"/>
    </mc:Choice>
  </mc:AlternateContent>
  <xr:revisionPtr revIDLastSave="57" documentId="13_ncr:1_{9611FE6F-CF40-4ACC-8A15-E0482A1C9AEF}" xr6:coauthVersionLast="47" xr6:coauthVersionMax="47" xr10:uidLastSave="{95323C18-16C0-440D-A3D6-B33FDAA0B63D}"/>
  <bookViews>
    <workbookView xWindow="-120" yWindow="-120" windowWidth="29040" windowHeight="15720" firstSheet="6" activeTab="14" xr2:uid="{00000000-000D-0000-FFFF-FFFF00000000}"/>
  </bookViews>
  <sheets>
    <sheet name="Mars-Avril 24" sheetId="1" r:id="rId1"/>
    <sheet name="Mai 24" sheetId="2" r:id="rId2"/>
    <sheet name="Juin 24" sheetId="3" r:id="rId3"/>
    <sheet name="Juillet 24" sheetId="4" r:id="rId4"/>
    <sheet name="Aout 24" sheetId="5" r:id="rId5"/>
    <sheet name="Septembre 24" sheetId="6" r:id="rId6"/>
    <sheet name="Octobre 24" sheetId="7" r:id="rId7"/>
    <sheet name="Novembre 24" sheetId="8" r:id="rId8"/>
    <sheet name="Décembre 24" sheetId="10" r:id="rId9"/>
    <sheet name="Janvier 25" sheetId="11" r:id="rId10"/>
    <sheet name="Fevrier 25" sheetId="13" r:id="rId11"/>
    <sheet name="Mars 25" sheetId="15" r:id="rId12"/>
    <sheet name="Avril 25" sheetId="18" r:id="rId13"/>
    <sheet name="Mai 25" sheetId="19" r:id="rId14"/>
    <sheet name="Juin 25" sheetId="20" r:id="rId15"/>
    <sheet name="Feuil1" sheetId="21" r:id="rId16"/>
  </sheets>
  <definedNames>
    <definedName name="_xlnm.Print_Area" localSheetId="12">'Avril 25'!$A$1:$L$43</definedName>
    <definedName name="_xlnm.Print_Area" localSheetId="8">'Décembre 24'!$A$1:$L$37</definedName>
    <definedName name="_xlnm.Print_Area" localSheetId="10">'Fevrier 25'!$A$1:$L$37</definedName>
    <definedName name="_xlnm.Print_Area" localSheetId="9">'Janvier 25'!$A$1:$L$38</definedName>
    <definedName name="_xlnm.Print_Area" localSheetId="7">'Novembre 24'!$A$1:$L$37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20" l="1"/>
  <c r="L27" i="20"/>
  <c r="E4" i="21"/>
  <c r="F4" i="21"/>
  <c r="E5" i="21"/>
  <c r="F5" i="21"/>
  <c r="M26" i="20" l="1"/>
  <c r="K24" i="20"/>
  <c r="J24" i="20"/>
  <c r="I24" i="20"/>
  <c r="G24" i="20"/>
  <c r="L24" i="20" s="1"/>
  <c r="K23" i="20"/>
  <c r="K25" i="20" s="1"/>
  <c r="K26" i="20" s="1"/>
  <c r="J23" i="20"/>
  <c r="I23" i="20"/>
  <c r="G23" i="20"/>
  <c r="L23" i="20" s="1"/>
  <c r="K22" i="20"/>
  <c r="J22" i="20"/>
  <c r="I22" i="20"/>
  <c r="I25" i="20" s="1"/>
  <c r="I26" i="20" s="1"/>
  <c r="I29" i="20" s="1"/>
  <c r="I30" i="20" s="1"/>
  <c r="G22" i="20"/>
  <c r="L22" i="20" s="1"/>
  <c r="I20" i="20"/>
  <c r="K19" i="20"/>
  <c r="K20" i="20" s="1"/>
  <c r="J19" i="20"/>
  <c r="I19" i="20"/>
  <c r="G19" i="20"/>
  <c r="L19" i="20" s="1"/>
  <c r="K18" i="20"/>
  <c r="J18" i="20"/>
  <c r="I18" i="20"/>
  <c r="G18" i="20"/>
  <c r="L18" i="20" s="1"/>
  <c r="L15" i="20"/>
  <c r="K15" i="20"/>
  <c r="J15" i="20"/>
  <c r="I15" i="20"/>
  <c r="G15" i="20"/>
  <c r="K14" i="20"/>
  <c r="J14" i="20"/>
  <c r="I14" i="20"/>
  <c r="G14" i="20"/>
  <c r="L14" i="20" s="1"/>
  <c r="L13" i="20"/>
  <c r="K13" i="20"/>
  <c r="J13" i="20"/>
  <c r="I13" i="20"/>
  <c r="G13" i="20"/>
  <c r="K12" i="20"/>
  <c r="J12" i="20"/>
  <c r="I12" i="20"/>
  <c r="G12" i="20"/>
  <c r="L12" i="20" s="1"/>
  <c r="K11" i="20"/>
  <c r="K16" i="20" s="1"/>
  <c r="J11" i="20"/>
  <c r="I11" i="20"/>
  <c r="I16" i="20" s="1"/>
  <c r="G11" i="20"/>
  <c r="L11" i="20" s="1"/>
  <c r="K24" i="19"/>
  <c r="J24" i="19"/>
  <c r="I24" i="19"/>
  <c r="G24" i="19"/>
  <c r="L24" i="19" s="1"/>
  <c r="K23" i="19"/>
  <c r="J23" i="19"/>
  <c r="I23" i="19"/>
  <c r="G23" i="19"/>
  <c r="L23" i="19" s="1"/>
  <c r="L22" i="19"/>
  <c r="K22" i="19"/>
  <c r="K25" i="19" s="1"/>
  <c r="K26" i="19" s="1"/>
  <c r="J22" i="19"/>
  <c r="J25" i="19" s="1"/>
  <c r="I22" i="19"/>
  <c r="I25" i="19" s="1"/>
  <c r="I26" i="19" s="1"/>
  <c r="I29" i="19" s="1"/>
  <c r="I30" i="19" s="1"/>
  <c r="G22" i="19"/>
  <c r="K19" i="19"/>
  <c r="J19" i="19"/>
  <c r="I19" i="19"/>
  <c r="I20" i="19" s="1"/>
  <c r="G19" i="19"/>
  <c r="L19" i="19" s="1"/>
  <c r="K18" i="19"/>
  <c r="K20" i="19" s="1"/>
  <c r="J18" i="19"/>
  <c r="I18" i="19"/>
  <c r="G18" i="19"/>
  <c r="L18" i="19" s="1"/>
  <c r="L20" i="19" s="1"/>
  <c r="K15" i="19"/>
  <c r="J15" i="19"/>
  <c r="I15" i="19"/>
  <c r="G15" i="19"/>
  <c r="L15" i="19" s="1"/>
  <c r="K14" i="19"/>
  <c r="J14" i="19"/>
  <c r="I14" i="19"/>
  <c r="G14" i="19"/>
  <c r="L14" i="19" s="1"/>
  <c r="K13" i="19"/>
  <c r="J13" i="19"/>
  <c r="I13" i="19"/>
  <c r="G13" i="19"/>
  <c r="L13" i="19" s="1"/>
  <c r="L12" i="19"/>
  <c r="K12" i="19"/>
  <c r="J12" i="19"/>
  <c r="I12" i="19"/>
  <c r="G12" i="19"/>
  <c r="K11" i="19"/>
  <c r="K16" i="19" s="1"/>
  <c r="J11" i="19"/>
  <c r="J16" i="19" s="1"/>
  <c r="I11" i="19"/>
  <c r="I16" i="19" s="1"/>
  <c r="G11" i="19"/>
  <c r="L11" i="19" s="1"/>
  <c r="K25" i="18"/>
  <c r="L24" i="18"/>
  <c r="K24" i="18"/>
  <c r="J24" i="18"/>
  <c r="I24" i="18"/>
  <c r="G24" i="18"/>
  <c r="K23" i="18"/>
  <c r="J23" i="18"/>
  <c r="I23" i="18"/>
  <c r="I25" i="18" s="1"/>
  <c r="I26" i="18" s="1"/>
  <c r="I29" i="18" s="1"/>
  <c r="I30" i="18" s="1"/>
  <c r="G23" i="18"/>
  <c r="L23" i="18" s="1"/>
  <c r="L22" i="18"/>
  <c r="K22" i="18"/>
  <c r="J22" i="18"/>
  <c r="J25" i="18" s="1"/>
  <c r="I22" i="18"/>
  <c r="G22" i="18"/>
  <c r="K19" i="18"/>
  <c r="K20" i="18" s="1"/>
  <c r="J19" i="18"/>
  <c r="I19" i="18"/>
  <c r="I20" i="18" s="1"/>
  <c r="G19" i="18"/>
  <c r="L19" i="18" s="1"/>
  <c r="L18" i="18"/>
  <c r="K18" i="18"/>
  <c r="J18" i="18"/>
  <c r="I18" i="18"/>
  <c r="G18" i="18"/>
  <c r="K15" i="18"/>
  <c r="J15" i="18"/>
  <c r="I15" i="18"/>
  <c r="G15" i="18"/>
  <c r="L15" i="18" s="1"/>
  <c r="K14" i="18"/>
  <c r="J14" i="18"/>
  <c r="I14" i="18"/>
  <c r="G14" i="18"/>
  <c r="L14" i="18" s="1"/>
  <c r="L13" i="18"/>
  <c r="K13" i="18"/>
  <c r="J13" i="18"/>
  <c r="I13" i="18"/>
  <c r="G13" i="18"/>
  <c r="K12" i="18"/>
  <c r="J12" i="18"/>
  <c r="I12" i="18"/>
  <c r="G12" i="18"/>
  <c r="L12" i="18" s="1"/>
  <c r="K11" i="18"/>
  <c r="J11" i="18"/>
  <c r="I11" i="18"/>
  <c r="I16" i="18" s="1"/>
  <c r="G11" i="18"/>
  <c r="L11" i="18" s="1"/>
  <c r="L25" i="20" l="1"/>
  <c r="J25" i="20"/>
  <c r="L20" i="20"/>
  <c r="J20" i="20"/>
  <c r="L16" i="20"/>
  <c r="J16" i="20"/>
  <c r="L25" i="19"/>
  <c r="J20" i="19"/>
  <c r="K27" i="19"/>
  <c r="L27" i="19" s="1"/>
  <c r="J26" i="19"/>
  <c r="J28" i="19" s="1"/>
  <c r="L16" i="19"/>
  <c r="L25" i="18"/>
  <c r="J20" i="18"/>
  <c r="L20" i="18"/>
  <c r="K16" i="18"/>
  <c r="K26" i="18" s="1"/>
  <c r="J16" i="18"/>
  <c r="J26" i="18" s="1"/>
  <c r="J28" i="18" s="1"/>
  <c r="L16" i="18"/>
  <c r="L26" i="20" l="1"/>
  <c r="J26" i="20"/>
  <c r="J28" i="20" s="1"/>
  <c r="J29" i="20" s="1"/>
  <c r="J30" i="20" s="1"/>
  <c r="K28" i="20"/>
  <c r="L26" i="19"/>
  <c r="K28" i="19"/>
  <c r="K29" i="19"/>
  <c r="K30" i="19" s="1"/>
  <c r="L28" i="19"/>
  <c r="L29" i="19" s="1"/>
  <c r="J29" i="19"/>
  <c r="J30" i="19" s="1"/>
  <c r="L26" i="18"/>
  <c r="K27" i="18"/>
  <c r="L27" i="18" s="1"/>
  <c r="J29" i="18"/>
  <c r="J30" i="18" s="1"/>
  <c r="K24" i="15"/>
  <c r="J24" i="15"/>
  <c r="I24" i="15"/>
  <c r="G24" i="15"/>
  <c r="L24" i="15" s="1"/>
  <c r="K23" i="15"/>
  <c r="J23" i="15"/>
  <c r="I23" i="15"/>
  <c r="G23" i="15"/>
  <c r="L23" i="15" s="1"/>
  <c r="K22" i="15"/>
  <c r="J22" i="15"/>
  <c r="I22" i="15"/>
  <c r="I25" i="15" s="1"/>
  <c r="I26" i="15" s="1"/>
  <c r="I29" i="15" s="1"/>
  <c r="I30" i="15" s="1"/>
  <c r="G22" i="15"/>
  <c r="L22" i="15" s="1"/>
  <c r="K19" i="15"/>
  <c r="J19" i="15"/>
  <c r="I19" i="15"/>
  <c r="I20" i="15" s="1"/>
  <c r="G19" i="15"/>
  <c r="L19" i="15" s="1"/>
  <c r="K18" i="15"/>
  <c r="K20" i="15" s="1"/>
  <c r="J18" i="15"/>
  <c r="I18" i="15"/>
  <c r="G18" i="15"/>
  <c r="L18" i="15" s="1"/>
  <c r="K15" i="15"/>
  <c r="J15" i="15"/>
  <c r="I15" i="15"/>
  <c r="G15" i="15"/>
  <c r="L15" i="15" s="1"/>
  <c r="K14" i="15"/>
  <c r="J14" i="15"/>
  <c r="I14" i="15"/>
  <c r="G14" i="15"/>
  <c r="L14" i="15" s="1"/>
  <c r="K13" i="15"/>
  <c r="J13" i="15"/>
  <c r="I13" i="15"/>
  <c r="G13" i="15"/>
  <c r="L13" i="15" s="1"/>
  <c r="L12" i="15"/>
  <c r="K12" i="15"/>
  <c r="J12" i="15"/>
  <c r="I12" i="15"/>
  <c r="G12" i="15"/>
  <c r="K11" i="15"/>
  <c r="J11" i="15"/>
  <c r="I11" i="15"/>
  <c r="I16" i="15" s="1"/>
  <c r="G11" i="15"/>
  <c r="L11" i="15" s="1"/>
  <c r="K24" i="13"/>
  <c r="J24" i="13"/>
  <c r="I24" i="13"/>
  <c r="G24" i="13"/>
  <c r="L24" i="13" s="1"/>
  <c r="K23" i="13"/>
  <c r="J23" i="13"/>
  <c r="I23" i="13"/>
  <c r="G23" i="13"/>
  <c r="L23" i="13" s="1"/>
  <c r="K22" i="13"/>
  <c r="J22" i="13"/>
  <c r="J25" i="13" s="1"/>
  <c r="I22" i="13"/>
  <c r="I25" i="13" s="1"/>
  <c r="G22" i="13"/>
  <c r="L22" i="13" s="1"/>
  <c r="L25" i="13" s="1"/>
  <c r="K19" i="13"/>
  <c r="J19" i="13"/>
  <c r="I19" i="13"/>
  <c r="G19" i="13"/>
  <c r="L19" i="13" s="1"/>
  <c r="K18" i="13"/>
  <c r="K20" i="13" s="1"/>
  <c r="J18" i="13"/>
  <c r="I18" i="13"/>
  <c r="G18" i="13"/>
  <c r="L18" i="13" s="1"/>
  <c r="L20" i="13" s="1"/>
  <c r="K15" i="13"/>
  <c r="J15" i="13"/>
  <c r="I15" i="13"/>
  <c r="G15" i="13"/>
  <c r="L15" i="13" s="1"/>
  <c r="K14" i="13"/>
  <c r="J14" i="13"/>
  <c r="I14" i="13"/>
  <c r="G14" i="13"/>
  <c r="L14" i="13" s="1"/>
  <c r="K13" i="13"/>
  <c r="J13" i="13"/>
  <c r="I13" i="13"/>
  <c r="G13" i="13"/>
  <c r="L13" i="13" s="1"/>
  <c r="K12" i="13"/>
  <c r="J12" i="13"/>
  <c r="I12" i="13"/>
  <c r="G12" i="13"/>
  <c r="L12" i="13" s="1"/>
  <c r="K11" i="13"/>
  <c r="J11" i="13"/>
  <c r="I11" i="13"/>
  <c r="G11" i="13"/>
  <c r="L11" i="13" s="1"/>
  <c r="K24" i="11"/>
  <c r="J24" i="11"/>
  <c r="I24" i="11"/>
  <c r="G24" i="11"/>
  <c r="L24" i="11" s="1"/>
  <c r="K23" i="11"/>
  <c r="K25" i="11" s="1"/>
  <c r="J23" i="11"/>
  <c r="I23" i="11"/>
  <c r="G23" i="11"/>
  <c r="L23" i="11" s="1"/>
  <c r="K22" i="11"/>
  <c r="J22" i="11"/>
  <c r="I22" i="11"/>
  <c r="G22" i="11"/>
  <c r="L22" i="11" s="1"/>
  <c r="K19" i="11"/>
  <c r="J19" i="11"/>
  <c r="I19" i="11"/>
  <c r="I20" i="11" s="1"/>
  <c r="G19" i="11"/>
  <c r="L19" i="11" s="1"/>
  <c r="K18" i="11"/>
  <c r="K20" i="11" s="1"/>
  <c r="J18" i="11"/>
  <c r="J20" i="11" s="1"/>
  <c r="I18" i="11"/>
  <c r="G18" i="11"/>
  <c r="L18" i="11" s="1"/>
  <c r="K15" i="11"/>
  <c r="J15" i="11"/>
  <c r="I15" i="11"/>
  <c r="G15" i="11"/>
  <c r="L15" i="11" s="1"/>
  <c r="K14" i="11"/>
  <c r="J14" i="11"/>
  <c r="I14" i="11"/>
  <c r="G14" i="11"/>
  <c r="L14" i="11" s="1"/>
  <c r="K13" i="11"/>
  <c r="J13" i="11"/>
  <c r="I13" i="11"/>
  <c r="G13" i="11"/>
  <c r="L13" i="11" s="1"/>
  <c r="K12" i="11"/>
  <c r="J12" i="11"/>
  <c r="I12" i="11"/>
  <c r="G12" i="11"/>
  <c r="L12" i="11" s="1"/>
  <c r="K11" i="11"/>
  <c r="J11" i="11"/>
  <c r="I11" i="11"/>
  <c r="I16" i="11" s="1"/>
  <c r="G11" i="11"/>
  <c r="L11" i="11" s="1"/>
  <c r="L16" i="11" s="1"/>
  <c r="K24" i="10"/>
  <c r="J24" i="10"/>
  <c r="J25" i="10" s="1"/>
  <c r="I24" i="10"/>
  <c r="G24" i="10"/>
  <c r="L24" i="10" s="1"/>
  <c r="K23" i="10"/>
  <c r="J23" i="10"/>
  <c r="I23" i="10"/>
  <c r="G23" i="10"/>
  <c r="L23" i="10" s="1"/>
  <c r="K22" i="10"/>
  <c r="J22" i="10"/>
  <c r="I22" i="10"/>
  <c r="I25" i="10" s="1"/>
  <c r="G22" i="10"/>
  <c r="L22" i="10" s="1"/>
  <c r="K19" i="10"/>
  <c r="J19" i="10"/>
  <c r="I19" i="10"/>
  <c r="I20" i="10" s="1"/>
  <c r="G19" i="10"/>
  <c r="L19" i="10" s="1"/>
  <c r="K18" i="10"/>
  <c r="J18" i="10"/>
  <c r="I18" i="10"/>
  <c r="G18" i="10"/>
  <c r="L18" i="10" s="1"/>
  <c r="L20" i="10" s="1"/>
  <c r="K15" i="10"/>
  <c r="J15" i="10"/>
  <c r="I15" i="10"/>
  <c r="G15" i="10"/>
  <c r="L15" i="10" s="1"/>
  <c r="K14" i="10"/>
  <c r="J14" i="10"/>
  <c r="I14" i="10"/>
  <c r="G14" i="10"/>
  <c r="L14" i="10" s="1"/>
  <c r="K13" i="10"/>
  <c r="J13" i="10"/>
  <c r="I13" i="10"/>
  <c r="G13" i="10"/>
  <c r="L13" i="10" s="1"/>
  <c r="K12" i="10"/>
  <c r="J12" i="10"/>
  <c r="I12" i="10"/>
  <c r="G12" i="10"/>
  <c r="L12" i="10" s="1"/>
  <c r="K11" i="10"/>
  <c r="K16" i="10" s="1"/>
  <c r="J11" i="10"/>
  <c r="I11" i="10"/>
  <c r="G11" i="10"/>
  <c r="L11" i="10" s="1"/>
  <c r="K24" i="8"/>
  <c r="J24" i="8"/>
  <c r="I24" i="8"/>
  <c r="G24" i="8"/>
  <c r="L24" i="8" s="1"/>
  <c r="K23" i="8"/>
  <c r="J23" i="8"/>
  <c r="I23" i="8"/>
  <c r="G23" i="8"/>
  <c r="L23" i="8" s="1"/>
  <c r="K22" i="8"/>
  <c r="J22" i="8"/>
  <c r="I22" i="8"/>
  <c r="G22" i="8"/>
  <c r="L22" i="8" s="1"/>
  <c r="K19" i="8"/>
  <c r="J19" i="8"/>
  <c r="I19" i="8"/>
  <c r="G19" i="8"/>
  <c r="L19" i="8" s="1"/>
  <c r="K18" i="8"/>
  <c r="J18" i="8"/>
  <c r="I18" i="8"/>
  <c r="G18" i="8"/>
  <c r="L18" i="8" s="1"/>
  <c r="L20" i="8" s="1"/>
  <c r="K15" i="8"/>
  <c r="J15" i="8"/>
  <c r="I15" i="8"/>
  <c r="G15" i="8"/>
  <c r="L15" i="8" s="1"/>
  <c r="K14" i="8"/>
  <c r="J14" i="8"/>
  <c r="I14" i="8"/>
  <c r="G14" i="8"/>
  <c r="L14" i="8" s="1"/>
  <c r="K13" i="8"/>
  <c r="J13" i="8"/>
  <c r="I13" i="8"/>
  <c r="G13" i="8"/>
  <c r="L13" i="8" s="1"/>
  <c r="K12" i="8"/>
  <c r="J12" i="8"/>
  <c r="I12" i="8"/>
  <c r="G12" i="8"/>
  <c r="L12" i="8" s="1"/>
  <c r="K11" i="8"/>
  <c r="J11" i="8"/>
  <c r="I11" i="8"/>
  <c r="G11" i="8"/>
  <c r="L11" i="8" s="1"/>
  <c r="K29" i="20" l="1"/>
  <c r="K30" i="20" s="1"/>
  <c r="L30" i="20" s="1"/>
  <c r="L28" i="20"/>
  <c r="L29" i="20" s="1"/>
  <c r="L30" i="19"/>
  <c r="K28" i="18"/>
  <c r="J20" i="13"/>
  <c r="K16" i="15"/>
  <c r="J20" i="8"/>
  <c r="J16" i="11"/>
  <c r="J26" i="11" s="1"/>
  <c r="J28" i="11" s="1"/>
  <c r="I20" i="13"/>
  <c r="I26" i="13" s="1"/>
  <c r="I29" i="13" s="1"/>
  <c r="I30" i="13" s="1"/>
  <c r="K20" i="8"/>
  <c r="K25" i="8"/>
  <c r="K16" i="11"/>
  <c r="L16" i="8"/>
  <c r="L25" i="11"/>
  <c r="I16" i="8"/>
  <c r="I20" i="8"/>
  <c r="I26" i="8" s="1"/>
  <c r="I29" i="8" s="1"/>
  <c r="I30" i="8" s="1"/>
  <c r="I25" i="11"/>
  <c r="I16" i="13"/>
  <c r="J25" i="15"/>
  <c r="J25" i="8"/>
  <c r="J20" i="10"/>
  <c r="J26" i="10" s="1"/>
  <c r="J28" i="10" s="1"/>
  <c r="K16" i="8"/>
  <c r="K25" i="10"/>
  <c r="K26" i="10" s="1"/>
  <c r="K16" i="13"/>
  <c r="L20" i="15"/>
  <c r="L25" i="8"/>
  <c r="L26" i="8" s="1"/>
  <c r="L20" i="11"/>
  <c r="L26" i="11" s="1"/>
  <c r="J16" i="10"/>
  <c r="J16" i="8"/>
  <c r="K25" i="15"/>
  <c r="K26" i="15" s="1"/>
  <c r="K20" i="10"/>
  <c r="L16" i="10"/>
  <c r="I25" i="8"/>
  <c r="I16" i="10"/>
  <c r="I26" i="10" s="1"/>
  <c r="I29" i="10" s="1"/>
  <c r="I30" i="10" s="1"/>
  <c r="J20" i="15"/>
  <c r="J16" i="15"/>
  <c r="L16" i="15"/>
  <c r="K27" i="15"/>
  <c r="L27" i="15" s="1"/>
  <c r="K28" i="15"/>
  <c r="L25" i="15"/>
  <c r="K25" i="13"/>
  <c r="J16" i="13"/>
  <c r="J26" i="13" s="1"/>
  <c r="J28" i="13" s="1"/>
  <c r="J29" i="13" s="1"/>
  <c r="J30" i="13" s="1"/>
  <c r="L16" i="13"/>
  <c r="L26" i="13"/>
  <c r="J25" i="11"/>
  <c r="I26" i="11"/>
  <c r="I29" i="11" s="1"/>
  <c r="I30" i="11" s="1"/>
  <c r="K26" i="11"/>
  <c r="L25" i="10"/>
  <c r="L26" i="10" s="1"/>
  <c r="J26" i="8"/>
  <c r="J28" i="8" s="1"/>
  <c r="K26" i="8"/>
  <c r="K29" i="18" l="1"/>
  <c r="K30" i="18" s="1"/>
  <c r="L30" i="18" s="1"/>
  <c r="L28" i="18"/>
  <c r="L29" i="18" s="1"/>
  <c r="K26" i="13"/>
  <c r="K27" i="13" s="1"/>
  <c r="L27" i="13" s="1"/>
  <c r="J26" i="15"/>
  <c r="J28" i="15" s="1"/>
  <c r="J29" i="15" s="1"/>
  <c r="J30" i="15" s="1"/>
  <c r="L26" i="15"/>
  <c r="K29" i="15"/>
  <c r="K30" i="15" s="1"/>
  <c r="L30" i="15" s="1"/>
  <c r="L28" i="15"/>
  <c r="L29" i="15" s="1"/>
  <c r="K28" i="13"/>
  <c r="K27" i="11"/>
  <c r="L27" i="11" s="1"/>
  <c r="K28" i="11"/>
  <c r="L28" i="11" s="1"/>
  <c r="L29" i="11" s="1"/>
  <c r="J29" i="11"/>
  <c r="J30" i="11" s="1"/>
  <c r="K27" i="10"/>
  <c r="L27" i="10" s="1"/>
  <c r="J29" i="10"/>
  <c r="J30" i="10" s="1"/>
  <c r="K27" i="8"/>
  <c r="L27" i="8" s="1"/>
  <c r="J29" i="8"/>
  <c r="J30" i="8" s="1"/>
  <c r="K24" i="7"/>
  <c r="J24" i="7"/>
  <c r="I24" i="7"/>
  <c r="G24" i="7"/>
  <c r="L24" i="7" s="1"/>
  <c r="K23" i="7"/>
  <c r="J23" i="7"/>
  <c r="I23" i="7"/>
  <c r="G23" i="7"/>
  <c r="L23" i="7" s="1"/>
  <c r="K22" i="7"/>
  <c r="J22" i="7"/>
  <c r="I22" i="7"/>
  <c r="G22" i="7"/>
  <c r="L22" i="7" s="1"/>
  <c r="K19" i="7"/>
  <c r="J19" i="7"/>
  <c r="I19" i="7"/>
  <c r="G19" i="7"/>
  <c r="L19" i="7" s="1"/>
  <c r="K18" i="7"/>
  <c r="K20" i="7" s="1"/>
  <c r="J18" i="7"/>
  <c r="J20" i="7" s="1"/>
  <c r="I18" i="7"/>
  <c r="G18" i="7"/>
  <c r="L18" i="7" s="1"/>
  <c r="L20" i="7" s="1"/>
  <c r="K15" i="7"/>
  <c r="J15" i="7"/>
  <c r="I15" i="7"/>
  <c r="G15" i="7"/>
  <c r="L15" i="7" s="1"/>
  <c r="K14" i="7"/>
  <c r="J14" i="7"/>
  <c r="I14" i="7"/>
  <c r="G14" i="7"/>
  <c r="L14" i="7" s="1"/>
  <c r="K13" i="7"/>
  <c r="J13" i="7"/>
  <c r="I13" i="7"/>
  <c r="G13" i="7"/>
  <c r="L13" i="7" s="1"/>
  <c r="K12" i="7"/>
  <c r="J12" i="7"/>
  <c r="I12" i="7"/>
  <c r="G12" i="7"/>
  <c r="L12" i="7" s="1"/>
  <c r="K11" i="7"/>
  <c r="J11" i="7"/>
  <c r="I11" i="7"/>
  <c r="G11" i="7"/>
  <c r="L11" i="7" s="1"/>
  <c r="K24" i="6"/>
  <c r="J24" i="6"/>
  <c r="J25" i="6" s="1"/>
  <c r="I24" i="6"/>
  <c r="G24" i="6"/>
  <c r="L24" i="6" s="1"/>
  <c r="K23" i="6"/>
  <c r="J23" i="6"/>
  <c r="I23" i="6"/>
  <c r="G23" i="6"/>
  <c r="L23" i="6" s="1"/>
  <c r="K22" i="6"/>
  <c r="J22" i="6"/>
  <c r="I22" i="6"/>
  <c r="G22" i="6"/>
  <c r="L22" i="6" s="1"/>
  <c r="K19" i="6"/>
  <c r="J19" i="6"/>
  <c r="I19" i="6"/>
  <c r="I20" i="6" s="1"/>
  <c r="G19" i="6"/>
  <c r="L19" i="6" s="1"/>
  <c r="K18" i="6"/>
  <c r="K20" i="6" s="1"/>
  <c r="J18" i="6"/>
  <c r="I18" i="6"/>
  <c r="G18" i="6"/>
  <c r="L18" i="6" s="1"/>
  <c r="K15" i="6"/>
  <c r="J15" i="6"/>
  <c r="I15" i="6"/>
  <c r="G15" i="6"/>
  <c r="L15" i="6" s="1"/>
  <c r="K14" i="6"/>
  <c r="J14" i="6"/>
  <c r="I14" i="6"/>
  <c r="G14" i="6"/>
  <c r="L14" i="6" s="1"/>
  <c r="K13" i="6"/>
  <c r="J13" i="6"/>
  <c r="I13" i="6"/>
  <c r="G13" i="6"/>
  <c r="L13" i="6" s="1"/>
  <c r="K12" i="6"/>
  <c r="J12" i="6"/>
  <c r="I12" i="6"/>
  <c r="G12" i="6"/>
  <c r="L12" i="6" s="1"/>
  <c r="K11" i="6"/>
  <c r="J11" i="6"/>
  <c r="J16" i="6" s="1"/>
  <c r="I11" i="6"/>
  <c r="I16" i="6" s="1"/>
  <c r="G11" i="6"/>
  <c r="L11" i="6" s="1"/>
  <c r="L16" i="6" s="1"/>
  <c r="L16" i="7" l="1"/>
  <c r="K25" i="6"/>
  <c r="K16" i="7"/>
  <c r="K16" i="6"/>
  <c r="K26" i="6" s="1"/>
  <c r="L25" i="6"/>
  <c r="L26" i="6" s="1"/>
  <c r="L20" i="6"/>
  <c r="L25" i="7"/>
  <c r="I16" i="7"/>
  <c r="J16" i="7"/>
  <c r="I25" i="7"/>
  <c r="I26" i="7" s="1"/>
  <c r="I29" i="7" s="1"/>
  <c r="I30" i="7" s="1"/>
  <c r="K25" i="7"/>
  <c r="K26" i="7" s="1"/>
  <c r="I25" i="6"/>
  <c r="I20" i="7"/>
  <c r="J25" i="7"/>
  <c r="J20" i="6"/>
  <c r="K29" i="13"/>
  <c r="K30" i="13" s="1"/>
  <c r="L30" i="13" s="1"/>
  <c r="L28" i="13"/>
  <c r="L29" i="13" s="1"/>
  <c r="K29" i="11"/>
  <c r="K30" i="11" s="1"/>
  <c r="L30" i="11" s="1"/>
  <c r="K28" i="10"/>
  <c r="K28" i="8"/>
  <c r="L26" i="7"/>
  <c r="J26" i="7"/>
  <c r="J28" i="7" s="1"/>
  <c r="I26" i="6"/>
  <c r="I29" i="6" s="1"/>
  <c r="I30" i="6" s="1"/>
  <c r="J26" i="6"/>
  <c r="J28" i="6" s="1"/>
  <c r="K29" i="10" l="1"/>
  <c r="K30" i="10" s="1"/>
  <c r="L30" i="10" s="1"/>
  <c r="L28" i="10"/>
  <c r="L29" i="10" s="1"/>
  <c r="K29" i="8"/>
  <c r="K30" i="8" s="1"/>
  <c r="L30" i="8" s="1"/>
  <c r="L28" i="8"/>
  <c r="L29" i="8" s="1"/>
  <c r="J29" i="7"/>
  <c r="J30" i="7"/>
  <c r="K27" i="7"/>
  <c r="L27" i="7" s="1"/>
  <c r="K27" i="6"/>
  <c r="L27" i="6" s="1"/>
  <c r="J29" i="6"/>
  <c r="J30" i="6" s="1"/>
  <c r="K28" i="7" l="1"/>
  <c r="K28" i="6"/>
  <c r="K29" i="7" l="1"/>
  <c r="K30" i="7" s="1"/>
  <c r="L30" i="7" s="1"/>
  <c r="L28" i="7"/>
  <c r="L29" i="7" s="1"/>
  <c r="K29" i="6"/>
  <c r="K30" i="6" s="1"/>
  <c r="L30" i="6" s="1"/>
  <c r="L28" i="6"/>
  <c r="L29" i="6" s="1"/>
  <c r="K24" i="5"/>
  <c r="J24" i="5"/>
  <c r="I24" i="5"/>
  <c r="G24" i="5"/>
  <c r="L24" i="5" s="1"/>
  <c r="K23" i="5"/>
  <c r="J23" i="5"/>
  <c r="J25" i="5" s="1"/>
  <c r="I23" i="5"/>
  <c r="G23" i="5"/>
  <c r="L23" i="5" s="1"/>
  <c r="K22" i="5"/>
  <c r="J22" i="5"/>
  <c r="I22" i="5"/>
  <c r="G22" i="5"/>
  <c r="L22" i="5" s="1"/>
  <c r="K19" i="5"/>
  <c r="J19" i="5"/>
  <c r="I19" i="5"/>
  <c r="G19" i="5"/>
  <c r="L19" i="5" s="1"/>
  <c r="K18" i="5"/>
  <c r="K20" i="5" s="1"/>
  <c r="J18" i="5"/>
  <c r="J20" i="5" s="1"/>
  <c r="I18" i="5"/>
  <c r="I20" i="5" s="1"/>
  <c r="G18" i="5"/>
  <c r="L18" i="5" s="1"/>
  <c r="L20" i="5" s="1"/>
  <c r="K15" i="5"/>
  <c r="J15" i="5"/>
  <c r="I15" i="5"/>
  <c r="G15" i="5"/>
  <c r="L15" i="5" s="1"/>
  <c r="K14" i="5"/>
  <c r="J14" i="5"/>
  <c r="I14" i="5"/>
  <c r="G14" i="5"/>
  <c r="L14" i="5" s="1"/>
  <c r="K13" i="5"/>
  <c r="J13" i="5"/>
  <c r="I13" i="5"/>
  <c r="G13" i="5"/>
  <c r="L13" i="5" s="1"/>
  <c r="K12" i="5"/>
  <c r="J12" i="5"/>
  <c r="I12" i="5"/>
  <c r="G12" i="5"/>
  <c r="L12" i="5" s="1"/>
  <c r="K11" i="5"/>
  <c r="J11" i="5"/>
  <c r="I11" i="5"/>
  <c r="G11" i="5"/>
  <c r="L11" i="5" s="1"/>
  <c r="L25" i="5" l="1"/>
  <c r="L16" i="5"/>
  <c r="I25" i="5"/>
  <c r="I16" i="5"/>
  <c r="J16" i="5"/>
  <c r="K16" i="5"/>
  <c r="K25" i="5"/>
  <c r="L26" i="5"/>
  <c r="I26" i="5"/>
  <c r="I29" i="5" s="1"/>
  <c r="I30" i="5" s="1"/>
  <c r="J26" i="5"/>
  <c r="J28" i="5" s="1"/>
  <c r="K26" i="5"/>
  <c r="J29" i="5" l="1"/>
  <c r="J30" i="5" s="1"/>
  <c r="K27" i="5"/>
  <c r="L27" i="5" s="1"/>
  <c r="K28" i="5" l="1"/>
  <c r="K29" i="5" l="1"/>
  <c r="K30" i="5" s="1"/>
  <c r="L30" i="5" s="1"/>
  <c r="L28" i="5"/>
  <c r="L29" i="5" s="1"/>
  <c r="K24" i="4"/>
  <c r="J24" i="4"/>
  <c r="I24" i="4"/>
  <c r="G24" i="4"/>
  <c r="L24" i="4" s="1"/>
  <c r="K23" i="4"/>
  <c r="K25" i="4" s="1"/>
  <c r="J23" i="4"/>
  <c r="I23" i="4"/>
  <c r="G23" i="4"/>
  <c r="L23" i="4" s="1"/>
  <c r="K22" i="4"/>
  <c r="J22" i="4"/>
  <c r="I22" i="4"/>
  <c r="G22" i="4"/>
  <c r="L22" i="4" s="1"/>
  <c r="K19" i="4"/>
  <c r="J19" i="4"/>
  <c r="I19" i="4"/>
  <c r="G19" i="4"/>
  <c r="L19" i="4" s="1"/>
  <c r="K18" i="4"/>
  <c r="K20" i="4" s="1"/>
  <c r="J18" i="4"/>
  <c r="J20" i="4" s="1"/>
  <c r="I18" i="4"/>
  <c r="I20" i="4" s="1"/>
  <c r="G18" i="4"/>
  <c r="L18" i="4" s="1"/>
  <c r="L20" i="4" s="1"/>
  <c r="K15" i="4"/>
  <c r="J15" i="4"/>
  <c r="I15" i="4"/>
  <c r="G15" i="4"/>
  <c r="L15" i="4" s="1"/>
  <c r="K14" i="4"/>
  <c r="J14" i="4"/>
  <c r="I14" i="4"/>
  <c r="G14" i="4"/>
  <c r="L14" i="4" s="1"/>
  <c r="K13" i="4"/>
  <c r="J13" i="4"/>
  <c r="I13" i="4"/>
  <c r="G13" i="4"/>
  <c r="L13" i="4" s="1"/>
  <c r="K12" i="4"/>
  <c r="J12" i="4"/>
  <c r="I12" i="4"/>
  <c r="G12" i="4"/>
  <c r="L12" i="4" s="1"/>
  <c r="K11" i="4"/>
  <c r="J11" i="4"/>
  <c r="I11" i="4"/>
  <c r="G11" i="4"/>
  <c r="L11" i="4" s="1"/>
  <c r="K16" i="4" l="1"/>
  <c r="J25" i="4"/>
  <c r="J16" i="4"/>
  <c r="L16" i="4"/>
  <c r="I16" i="4"/>
  <c r="I25" i="4"/>
  <c r="J26" i="4"/>
  <c r="J28" i="4" s="1"/>
  <c r="L25" i="4"/>
  <c r="L26" i="4" s="1"/>
  <c r="I26" i="4"/>
  <c r="I29" i="4" s="1"/>
  <c r="I30" i="4" s="1"/>
  <c r="K26" i="4"/>
  <c r="K27" i="4" l="1"/>
  <c r="L27" i="4" s="1"/>
  <c r="J29" i="4"/>
  <c r="J30" i="4" s="1"/>
  <c r="K28" i="4" l="1"/>
  <c r="L28" i="4" s="1"/>
  <c r="L29" i="4" s="1"/>
  <c r="K29" i="4"/>
  <c r="K30" i="4" s="1"/>
  <c r="L30" i="4" s="1"/>
  <c r="K24" i="3" l="1"/>
  <c r="J24" i="3"/>
  <c r="I24" i="3"/>
  <c r="G24" i="3"/>
  <c r="L24" i="3" s="1"/>
  <c r="K23" i="3"/>
  <c r="J23" i="3"/>
  <c r="I23" i="3"/>
  <c r="G23" i="3"/>
  <c r="L23" i="3" s="1"/>
  <c r="K22" i="3"/>
  <c r="J22" i="3"/>
  <c r="I22" i="3"/>
  <c r="I25" i="3" s="1"/>
  <c r="G22" i="3"/>
  <c r="L22" i="3" s="1"/>
  <c r="L25" i="3" s="1"/>
  <c r="K19" i="3"/>
  <c r="J19" i="3"/>
  <c r="I19" i="3"/>
  <c r="G19" i="3"/>
  <c r="L19" i="3" s="1"/>
  <c r="K18" i="3"/>
  <c r="J18" i="3"/>
  <c r="J20" i="3" s="1"/>
  <c r="I18" i="3"/>
  <c r="G18" i="3"/>
  <c r="L18" i="3" s="1"/>
  <c r="L20" i="3" s="1"/>
  <c r="K15" i="3"/>
  <c r="J15" i="3"/>
  <c r="I15" i="3"/>
  <c r="G15" i="3"/>
  <c r="L15" i="3" s="1"/>
  <c r="K14" i="3"/>
  <c r="J14" i="3"/>
  <c r="I14" i="3"/>
  <c r="G14" i="3"/>
  <c r="L14" i="3" s="1"/>
  <c r="K13" i="3"/>
  <c r="J13" i="3"/>
  <c r="I13" i="3"/>
  <c r="G13" i="3"/>
  <c r="L13" i="3" s="1"/>
  <c r="K12" i="3"/>
  <c r="J12" i="3"/>
  <c r="I12" i="3"/>
  <c r="G12" i="3"/>
  <c r="L12" i="3" s="1"/>
  <c r="K11" i="3"/>
  <c r="K16" i="3" s="1"/>
  <c r="J11" i="3"/>
  <c r="I11" i="3"/>
  <c r="G11" i="3"/>
  <c r="L11" i="3" s="1"/>
  <c r="K25" i="3" l="1"/>
  <c r="L16" i="3"/>
  <c r="K20" i="3"/>
  <c r="I16" i="3"/>
  <c r="I20" i="3"/>
  <c r="J16" i="3"/>
  <c r="J25" i="3"/>
  <c r="J26" i="3"/>
  <c r="J28" i="3" s="1"/>
  <c r="L26" i="3"/>
  <c r="I26" i="3"/>
  <c r="I29" i="3" s="1"/>
  <c r="I30" i="3" s="1"/>
  <c r="K26" i="3"/>
  <c r="K27" i="3" l="1"/>
  <c r="L27" i="3" s="1"/>
  <c r="J29" i="3"/>
  <c r="J30" i="3" s="1"/>
  <c r="K28" i="3" l="1"/>
  <c r="K29" i="3" l="1"/>
  <c r="K30" i="3" s="1"/>
  <c r="L30" i="3" s="1"/>
  <c r="L28" i="3"/>
  <c r="L29" i="3" s="1"/>
  <c r="K24" i="2"/>
  <c r="J24" i="2"/>
  <c r="I24" i="2"/>
  <c r="G24" i="2"/>
  <c r="L24" i="2" s="1"/>
  <c r="K23" i="2"/>
  <c r="J23" i="2"/>
  <c r="I23" i="2"/>
  <c r="G23" i="2"/>
  <c r="L23" i="2" s="1"/>
  <c r="K22" i="2"/>
  <c r="K25" i="2" s="1"/>
  <c r="J22" i="2"/>
  <c r="I22" i="2"/>
  <c r="G22" i="2"/>
  <c r="L22" i="2" s="1"/>
  <c r="K19" i="2"/>
  <c r="J19" i="2"/>
  <c r="I19" i="2"/>
  <c r="G19" i="2"/>
  <c r="L19" i="2" s="1"/>
  <c r="K18" i="2"/>
  <c r="K20" i="2" s="1"/>
  <c r="J18" i="2"/>
  <c r="J20" i="2" s="1"/>
  <c r="I18" i="2"/>
  <c r="G18" i="2"/>
  <c r="L18" i="2" s="1"/>
  <c r="L20" i="2" s="1"/>
  <c r="K15" i="2"/>
  <c r="J15" i="2"/>
  <c r="I15" i="2"/>
  <c r="G15" i="2"/>
  <c r="L15" i="2" s="1"/>
  <c r="K14" i="2"/>
  <c r="J14" i="2"/>
  <c r="I14" i="2"/>
  <c r="G14" i="2"/>
  <c r="L14" i="2" s="1"/>
  <c r="K13" i="2"/>
  <c r="J13" i="2"/>
  <c r="I13" i="2"/>
  <c r="G13" i="2"/>
  <c r="L13" i="2" s="1"/>
  <c r="K12" i="2"/>
  <c r="J12" i="2"/>
  <c r="I12" i="2"/>
  <c r="G12" i="2"/>
  <c r="L12" i="2" s="1"/>
  <c r="K11" i="2"/>
  <c r="J11" i="2"/>
  <c r="I11" i="2"/>
  <c r="G11" i="2"/>
  <c r="L11" i="2" s="1"/>
  <c r="I20" i="2" l="1"/>
  <c r="J16" i="2"/>
  <c r="J25" i="2"/>
  <c r="I16" i="2"/>
  <c r="L16" i="2"/>
  <c r="L25" i="2"/>
  <c r="K16" i="2"/>
  <c r="I25" i="2"/>
  <c r="L26" i="2"/>
  <c r="I26" i="2"/>
  <c r="I29" i="2" s="1"/>
  <c r="I30" i="2" s="1"/>
  <c r="J26" i="2"/>
  <c r="J28" i="2" s="1"/>
  <c r="K26" i="2"/>
  <c r="K27" i="2" l="1"/>
  <c r="L27" i="2" s="1"/>
  <c r="J29" i="2"/>
  <c r="J30" i="2" s="1"/>
  <c r="K28" i="2" l="1"/>
  <c r="K29" i="2" l="1"/>
  <c r="K30" i="2" s="1"/>
  <c r="L30" i="2" s="1"/>
  <c r="L28" i="2"/>
  <c r="L29" i="2" s="1"/>
  <c r="K24" i="1"/>
  <c r="J24" i="1"/>
  <c r="I24" i="1"/>
  <c r="G24" i="1"/>
  <c r="L24" i="1" s="1"/>
  <c r="K23" i="1"/>
  <c r="J23" i="1"/>
  <c r="I23" i="1"/>
  <c r="G23" i="1"/>
  <c r="L23" i="1" s="1"/>
  <c r="K22" i="1"/>
  <c r="J22" i="1"/>
  <c r="I22" i="1"/>
  <c r="G22" i="1"/>
  <c r="L22" i="1" s="1"/>
  <c r="K19" i="1"/>
  <c r="J19" i="1"/>
  <c r="I19" i="1"/>
  <c r="G19" i="1"/>
  <c r="L19" i="1" s="1"/>
  <c r="K18" i="1"/>
  <c r="K20" i="1" s="1"/>
  <c r="J18" i="1"/>
  <c r="I18" i="1"/>
  <c r="G18" i="1"/>
  <c r="L18" i="1" s="1"/>
  <c r="L20" i="1" s="1"/>
  <c r="K15" i="1"/>
  <c r="J15" i="1"/>
  <c r="I15" i="1"/>
  <c r="G15" i="1"/>
  <c r="L15" i="1" s="1"/>
  <c r="K14" i="1"/>
  <c r="J14" i="1"/>
  <c r="I14" i="1"/>
  <c r="G14" i="1"/>
  <c r="L14" i="1" s="1"/>
  <c r="K13" i="1"/>
  <c r="J13" i="1"/>
  <c r="I13" i="1"/>
  <c r="G13" i="1"/>
  <c r="L13" i="1" s="1"/>
  <c r="K12" i="1"/>
  <c r="J12" i="1"/>
  <c r="I12" i="1"/>
  <c r="G12" i="1"/>
  <c r="L12" i="1" s="1"/>
  <c r="K11" i="1"/>
  <c r="J11" i="1"/>
  <c r="I11" i="1"/>
  <c r="G11" i="1"/>
  <c r="L11" i="1" s="1"/>
  <c r="I16" i="1" l="1"/>
  <c r="I20" i="1"/>
  <c r="J20" i="1"/>
  <c r="K25" i="1"/>
  <c r="K26" i="1" s="1"/>
  <c r="J16" i="1"/>
  <c r="L25" i="1"/>
  <c r="L16" i="1"/>
  <c r="J25" i="1"/>
  <c r="J26" i="1" s="1"/>
  <c r="K16" i="1"/>
  <c r="I25" i="1"/>
  <c r="L26" i="1"/>
  <c r="I26" i="1"/>
  <c r="K27" i="1" l="1"/>
  <c r="K28" i="1"/>
  <c r="J27" i="1"/>
  <c r="L27" i="1" s="1"/>
  <c r="I29" i="1"/>
  <c r="I30" i="1" s="1"/>
  <c r="J28" i="1" l="1"/>
  <c r="K29" i="1"/>
  <c r="K30" i="1" s="1"/>
  <c r="L28" i="1" l="1"/>
  <c r="L29" i="1" s="1"/>
  <c r="J29" i="1"/>
  <c r="J30" i="1" s="1"/>
  <c r="L30" i="1" s="1"/>
</calcChain>
</file>

<file path=xl/sharedStrings.xml><?xml version="1.0" encoding="utf-8"?>
<sst xmlns="http://schemas.openxmlformats.org/spreadsheetml/2006/main" count="832" uniqueCount="87">
  <si>
    <t>République du bénin</t>
  </si>
  <si>
    <t>Ministère du Cadre de vie et du Développement durable</t>
  </si>
  <si>
    <t>Décompte provisoire mois de mars et avril 2024 №1</t>
  </si>
  <si>
    <t>Objet du marché: REALISATION DE LA MISSION DE DIRECTION DE L'EXECUTION DES TRAVAUX (DET) DU PROJET DE CONSTRUCTION DES CITES ADMINISTRATIVES ET DEPARTEMENTALES</t>
  </si>
  <si>
    <t>Consultant: Société de développement de projets (SDP)</t>
  </si>
  <si>
    <t>Client: Société des infrastructures routieres et de l'amenagement du territoire (SIRAT SA)</t>
  </si>
  <si>
    <t>Marché  №: PI_PVTD_89789</t>
  </si>
  <si>
    <t>Arrêté au:30/04/2024</t>
  </si>
  <si>
    <t>№.</t>
  </si>
  <si>
    <t>DESIGNATION</t>
  </si>
  <si>
    <t>Unité</t>
  </si>
  <si>
    <t>Quantités</t>
  </si>
  <si>
    <t>P.U.</t>
  </si>
  <si>
    <t>Montant</t>
  </si>
  <si>
    <t>Prévus</t>
  </si>
  <si>
    <t>précédente</t>
  </si>
  <si>
    <t>du mois</t>
  </si>
  <si>
    <t>Cumulé</t>
  </si>
  <si>
    <t xml:space="preserve"> Préstation des experts ( Perdiems et indemnités )</t>
  </si>
  <si>
    <t>Chef de mission</t>
  </si>
  <si>
    <t>H*Mois</t>
  </si>
  <si>
    <t>Chef de mission adjoint superviseur du Nord</t>
  </si>
  <si>
    <t>Forfait Corps d'Etat Secondaire / Technique</t>
  </si>
  <si>
    <t>Contrôleurs des travaux de bâtiments (1 par site sur 24 mois)</t>
  </si>
  <si>
    <t>Forfait topo</t>
  </si>
  <si>
    <t>Sous total Préstation des experts ( Perdiems et indemnités )</t>
  </si>
  <si>
    <t>Fonctionnement de la mission</t>
  </si>
  <si>
    <t>Déplacements des experts pour mission: mise à disposition de deux véhicules 4x4 compris fonctionnement (carburant, chauffeur et entretien)</t>
  </si>
  <si>
    <t>FF/mois</t>
  </si>
  <si>
    <t>Fonctionnement du bureau du consultant ( matériel informatique, secrétariat, communications, etc.)</t>
  </si>
  <si>
    <t>Forfait</t>
  </si>
  <si>
    <t>Sous total Fonctionnement de la mission</t>
  </si>
  <si>
    <t>Rapport de mission</t>
  </si>
  <si>
    <t>Rapport mensuel</t>
  </si>
  <si>
    <t>Rapport Trimestriel</t>
  </si>
  <si>
    <t>Rapport final</t>
  </si>
  <si>
    <t xml:space="preserve">Montant partie réalisation en H.T.  </t>
  </si>
  <si>
    <t>Avance de démarrage forfaitaire</t>
  </si>
  <si>
    <t>Montant des paiements après remboursement de l'avance</t>
  </si>
  <si>
    <t xml:space="preserve">T.V.A. 18%  </t>
  </si>
  <si>
    <t xml:space="preserve">Montant des paiements en T.T.C.  </t>
  </si>
  <si>
    <r>
      <t>Arrêté le présent décompte provisoire à la somme de en T.T.C</t>
    </r>
    <r>
      <rPr>
        <b/>
        <sz val="10"/>
        <rFont val="宋体"/>
        <family val="3"/>
        <charset val="134"/>
      </rPr>
      <t>：</t>
    </r>
  </si>
  <si>
    <t>Quarante deux millions six cent cinquante sept mille FCFA.</t>
  </si>
  <si>
    <t>Décompte provisoire N°2 du mois de Mai 2024</t>
  </si>
  <si>
    <t>Arrêté au:30/05/2024</t>
  </si>
  <si>
    <t>Vingt un millions trois cent vingt huit mille cinq cent CFA  .</t>
  </si>
  <si>
    <t>Décompte provisoire N°3 du mois de Juin 2024</t>
  </si>
  <si>
    <t>Arrêté au:30/06/2024</t>
  </si>
  <si>
    <t>Vingt un million cinq cent cinq mille cinq cent  CFA  .</t>
  </si>
  <si>
    <t>Décompte provisoire N°4 du mois de Juillet 2024</t>
  </si>
  <si>
    <t>Arrêté au:31/07/2024</t>
  </si>
  <si>
    <t>Vingt un million trois cent vingt huit mille cinq cent CFA  .</t>
  </si>
  <si>
    <t>Décompte provisoire N°5 du mois de Août 2024</t>
  </si>
  <si>
    <t>Arrêté au:30/08/2024</t>
  </si>
  <si>
    <t>Vingt un million cinq cent cinq mille cinq cent CFA  .</t>
  </si>
  <si>
    <t>Décompte provisoire N°6 du mois de Septembre 2024</t>
  </si>
  <si>
    <t>Arrêté au: 30/09/2024</t>
  </si>
  <si>
    <t>Vingt un million trois cent vingt huit mille cinq cent CFA.</t>
  </si>
  <si>
    <t>Décompte provisoire N°7 du mois de Octobre 2024</t>
  </si>
  <si>
    <t>Arrêté au: 31/10/2024</t>
  </si>
  <si>
    <t>Décompte provisoire N°8 du mois de Novembre 2024</t>
  </si>
  <si>
    <t>Arrêté au: 30/11/2024</t>
  </si>
  <si>
    <t>Vingt un million cinq cent cinq mille cinq cent FCFA.</t>
  </si>
  <si>
    <t>Vingt un million trois cent vingt huit mille cinq cent FCFA.</t>
  </si>
  <si>
    <t>Décompte provisoire N°9 du mois de Décembre 2024</t>
  </si>
  <si>
    <t>Arrêté au: 31/12/2024</t>
  </si>
  <si>
    <t>Décompte provisoire N°10 du mois de Janvier 2025</t>
  </si>
  <si>
    <t>Arrêté au: 31/01/2025</t>
  </si>
  <si>
    <t>Décompte provisoire N°11 du mois de Fevrier 2025</t>
  </si>
  <si>
    <t>Arrêté au: 28/02/2025</t>
  </si>
  <si>
    <t>Décompte provisoire N°12 du mois de Mars 2025</t>
  </si>
  <si>
    <t>Arrêté au: 31/03/2025</t>
  </si>
  <si>
    <t>Arrêté au: 30/04/2025</t>
  </si>
  <si>
    <t>Décompte provisoire N°13 du mois de Avril 2025</t>
  </si>
  <si>
    <t>Dix huit million six cent soixante treize mille cinq cent FCFA.</t>
  </si>
  <si>
    <t>Arrêté au: 31/05/2025</t>
  </si>
  <si>
    <t>Décompte provisoire N°14 du mois de Avril 2025</t>
  </si>
  <si>
    <t>Dix huit million huit cent cinquante mille cinq cent FCFA.</t>
  </si>
  <si>
    <t>Arrêté au: 30/06/2025</t>
  </si>
  <si>
    <t>Décompte provisoire N°15 du mois de Juin 2025</t>
  </si>
  <si>
    <t>Element</t>
  </si>
  <si>
    <t>Cité Adm phase1</t>
  </si>
  <si>
    <t>Cité Adm phase2</t>
  </si>
  <si>
    <t>Montant du contrat</t>
  </si>
  <si>
    <t>Montant des décomptes à fin juin</t>
  </si>
  <si>
    <t>Taux de conso</t>
  </si>
  <si>
    <t>Reste sur décompte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</si>
</sst>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###\ ###\ ###\ ##0.00"/>
    <numFmt numFmtId="165" formatCode="_ * #,##0.00_ ;_ * \-#,##0.00_ ;_ * &quot;-&quot;??_ ;_ @_ "/>
    <numFmt numFmtId="166" formatCode="0.00_ "/>
    <numFmt numFmtId="167" formatCode="###\ ###\ ###\ ##0.000"/>
    <numFmt numFmtId="168" formatCode="#,##0.000"/>
    <numFmt numFmtId="169" formatCode="0.000_ "/>
    <numFmt numFmtId="170" formatCode="0_ "/>
    <numFmt numFmtId="171" formatCode="0.0000E+00"/>
    <numFmt numFmtId="172" formatCode="0.0000"/>
    <numFmt numFmtId="174" formatCode="_-* #,##0_-;\-* #,##0_-;_-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宋体"/>
      <family val="3"/>
      <charset val="134"/>
    </font>
    <font>
      <sz val="12"/>
      <name val="Calibri"/>
      <family val="2"/>
    </font>
    <font>
      <sz val="11"/>
      <color indexed="8"/>
      <name val="宋体"/>
      <charset val="134"/>
    </font>
    <font>
      <b/>
      <u/>
      <sz val="14"/>
      <color theme="1"/>
      <name val="Calibri"/>
      <family val="2"/>
    </font>
    <font>
      <b/>
      <sz val="14"/>
      <color indexed="10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  <font>
      <sz val="11"/>
      <color indexed="8"/>
      <name val="宋体"/>
      <family val="3"/>
      <charset val="134"/>
    </font>
    <font>
      <sz val="9"/>
      <name val="Calibri"/>
      <family val="2"/>
    </font>
    <font>
      <b/>
      <sz val="11"/>
      <name val="Calibri"/>
      <family val="2"/>
    </font>
    <font>
      <b/>
      <sz val="9"/>
      <name val="Calibri"/>
      <family val="2"/>
    </font>
    <font>
      <sz val="11"/>
      <color indexed="8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b/>
      <sz val="9"/>
      <color rgb="FF00000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0"/>
      <name val="宋体"/>
      <family val="3"/>
      <charset val="134"/>
    </font>
    <font>
      <sz val="8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0" fontId="4" fillId="0" borderId="0">
      <alignment vertical="center"/>
    </xf>
    <xf numFmtId="165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/>
  </cellStyleXfs>
  <cellXfs count="69">
    <xf numFmtId="0" fontId="0" fillId="0" borderId="0" xfId="0"/>
    <xf numFmtId="164" fontId="3" fillId="2" borderId="0" xfId="2" applyNumberFormat="1" applyFont="1" applyFill="1" applyAlignment="1">
      <alignment horizontal="center" vertical="center"/>
    </xf>
    <xf numFmtId="0" fontId="4" fillId="2" borderId="0" xfId="3" applyFill="1" applyAlignment="1"/>
    <xf numFmtId="0" fontId="0" fillId="2" borderId="0" xfId="0" applyFill="1"/>
    <xf numFmtId="164" fontId="7" fillId="2" borderId="0" xfId="2" applyNumberFormat="1" applyFont="1" applyFill="1" applyAlignment="1">
      <alignment horizontal="left" vertical="center"/>
    </xf>
    <xf numFmtId="164" fontId="8" fillId="2" borderId="0" xfId="2" applyNumberFormat="1" applyFont="1" applyFill="1" applyAlignment="1">
      <alignment horizontal="center" vertical="center"/>
    </xf>
    <xf numFmtId="165" fontId="10" fillId="2" borderId="0" xfId="4" applyFont="1" applyFill="1" applyAlignment="1">
      <alignment horizontal="center" vertical="center"/>
    </xf>
    <xf numFmtId="166" fontId="7" fillId="2" borderId="0" xfId="2" applyNumberFormat="1" applyFont="1" applyFill="1" applyAlignment="1">
      <alignment horizontal="center" vertical="center"/>
    </xf>
    <xf numFmtId="167" fontId="12" fillId="2" borderId="1" xfId="2" applyNumberFormat="1" applyFont="1" applyFill="1" applyBorder="1" applyAlignment="1">
      <alignment horizontal="center" vertical="center"/>
    </xf>
    <xf numFmtId="166" fontId="12" fillId="2" borderId="1" xfId="2" applyNumberFormat="1" applyFont="1" applyFill="1" applyBorder="1" applyAlignment="1">
      <alignment horizontal="center" vertical="center"/>
    </xf>
    <xf numFmtId="164" fontId="12" fillId="2" borderId="1" xfId="2" applyNumberFormat="1" applyFont="1" applyFill="1" applyBorder="1" applyAlignment="1">
      <alignment horizontal="center" vertical="center"/>
    </xf>
    <xf numFmtId="0" fontId="13" fillId="2" borderId="0" xfId="3" applyFont="1" applyFill="1" applyAlignment="1"/>
    <xf numFmtId="0" fontId="14" fillId="2" borderId="1" xfId="3" applyFont="1" applyFill="1" applyBorder="1" applyAlignment="1">
      <alignment horizontal="center" vertical="center"/>
    </xf>
    <xf numFmtId="0" fontId="14" fillId="2" borderId="1" xfId="3" applyFont="1" applyFill="1" applyBorder="1" applyAlignment="1">
      <alignment horizontal="left" vertical="center"/>
    </xf>
    <xf numFmtId="3" fontId="15" fillId="2" borderId="1" xfId="3" applyNumberFormat="1" applyFont="1" applyFill="1" applyBorder="1" applyAlignment="1">
      <alignment horizontal="center" vertical="center"/>
    </xf>
    <xf numFmtId="166" fontId="10" fillId="2" borderId="1" xfId="2" applyNumberFormat="1" applyFont="1" applyFill="1" applyBorder="1" applyAlignment="1">
      <alignment horizontal="center" vertical="center"/>
    </xf>
    <xf numFmtId="166" fontId="10" fillId="2" borderId="1" xfId="5" applyNumberFormat="1" applyFont="1" applyFill="1" applyBorder="1" applyAlignment="1">
      <alignment horizontal="center" vertical="center"/>
    </xf>
    <xf numFmtId="166" fontId="10" fillId="2" borderId="1" xfId="6" applyNumberFormat="1" applyFont="1" applyFill="1" applyBorder="1" applyAlignment="1">
      <alignment horizontal="center" vertical="center"/>
    </xf>
    <xf numFmtId="165" fontId="10" fillId="2" borderId="1" xfId="4" applyFont="1" applyFill="1" applyBorder="1" applyAlignment="1">
      <alignment horizontal="center" vertical="center"/>
    </xf>
    <xf numFmtId="164" fontId="10" fillId="2" borderId="1" xfId="6" applyNumberFormat="1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4" fillId="2" borderId="1" xfId="3" applyFont="1" applyFill="1" applyBorder="1" applyAlignment="1">
      <alignment horizontal="left" vertical="center" wrapText="1"/>
    </xf>
    <xf numFmtId="166" fontId="15" fillId="2" borderId="1" xfId="6" applyNumberFormat="1" applyFont="1" applyFill="1" applyBorder="1" applyAlignment="1">
      <alignment horizontal="center" vertical="center"/>
    </xf>
    <xf numFmtId="165" fontId="13" fillId="2" borderId="0" xfId="3" applyNumberFormat="1" applyFont="1" applyFill="1" applyAlignment="1"/>
    <xf numFmtId="168" fontId="15" fillId="2" borderId="1" xfId="3" applyNumberFormat="1" applyFont="1" applyFill="1" applyBorder="1" applyAlignment="1">
      <alignment horizontal="center" vertical="center"/>
    </xf>
    <xf numFmtId="0" fontId="14" fillId="2" borderId="1" xfId="3" applyFont="1" applyFill="1" applyBorder="1" applyAlignment="1">
      <alignment vertical="center" wrapText="1"/>
    </xf>
    <xf numFmtId="168" fontId="14" fillId="2" borderId="1" xfId="3" applyNumberFormat="1" applyFont="1" applyFill="1" applyBorder="1" applyAlignment="1">
      <alignment horizontal="center" vertical="center"/>
    </xf>
    <xf numFmtId="169" fontId="10" fillId="2" borderId="1" xfId="2" applyNumberFormat="1" applyFont="1" applyFill="1" applyBorder="1" applyAlignment="1">
      <alignment horizontal="center" vertical="center"/>
    </xf>
    <xf numFmtId="164" fontId="17" fillId="2" borderId="5" xfId="2" applyNumberFormat="1" applyFont="1" applyFill="1" applyBorder="1" applyAlignment="1">
      <alignment horizontal="left" vertical="center"/>
    </xf>
    <xf numFmtId="164" fontId="11" fillId="2" borderId="1" xfId="6" applyNumberFormat="1" applyFont="1" applyFill="1" applyBorder="1" applyAlignment="1">
      <alignment horizontal="center" vertical="center"/>
    </xf>
    <xf numFmtId="170" fontId="13" fillId="2" borderId="0" xfId="3" applyNumberFormat="1" applyFont="1" applyFill="1" applyAlignment="1"/>
    <xf numFmtId="171" fontId="13" fillId="2" borderId="0" xfId="3" applyNumberFormat="1" applyFont="1" applyFill="1" applyAlignment="1"/>
    <xf numFmtId="164" fontId="17" fillId="2" borderId="6" xfId="2" applyNumberFormat="1" applyFont="1" applyFill="1" applyBorder="1" applyAlignment="1">
      <alignment horizontal="left" vertical="center"/>
    </xf>
    <xf numFmtId="172" fontId="13" fillId="2" borderId="0" xfId="3" applyNumberFormat="1" applyFont="1" applyFill="1" applyAlignment="1"/>
    <xf numFmtId="164" fontId="7" fillId="2" borderId="0" xfId="7" applyNumberFormat="1" applyFont="1" applyFill="1" applyAlignment="1">
      <alignment horizontal="left" vertical="center"/>
    </xf>
    <xf numFmtId="164" fontId="7" fillId="2" borderId="0" xfId="2" applyNumberFormat="1" applyFont="1" applyFill="1">
      <alignment vertical="center"/>
    </xf>
    <xf numFmtId="0" fontId="3" fillId="2" borderId="0" xfId="2" applyFont="1" applyFill="1">
      <alignment vertical="center"/>
    </xf>
    <xf numFmtId="0" fontId="3" fillId="2" borderId="0" xfId="2" applyFont="1" applyFill="1" applyAlignment="1">
      <alignment horizontal="center" vertical="center"/>
    </xf>
    <xf numFmtId="167" fontId="3" fillId="2" borderId="0" xfId="2" applyNumberFormat="1" applyFont="1" applyFill="1" applyAlignment="1">
      <alignment horizontal="center" vertical="center"/>
    </xf>
    <xf numFmtId="166" fontId="3" fillId="2" borderId="0" xfId="2" applyNumberFormat="1" applyFont="1" applyFill="1" applyAlignment="1">
      <alignment horizontal="center" vertical="center"/>
    </xf>
    <xf numFmtId="166" fontId="13" fillId="2" borderId="0" xfId="3" applyNumberFormat="1" applyFont="1" applyFill="1" applyAlignment="1">
      <alignment horizontal="center"/>
    </xf>
    <xf numFmtId="0" fontId="4" fillId="2" borderId="0" xfId="3" applyFill="1" applyAlignment="1">
      <alignment horizontal="center"/>
    </xf>
    <xf numFmtId="0" fontId="0" fillId="2" borderId="0" xfId="0" applyFill="1" applyAlignment="1">
      <alignment horizontal="center"/>
    </xf>
    <xf numFmtId="164" fontId="3" fillId="2" borderId="0" xfId="2" applyNumberFormat="1" applyFont="1" applyFill="1" applyAlignment="1">
      <alignment horizontal="center" vertical="center"/>
    </xf>
    <xf numFmtId="164" fontId="3" fillId="2" borderId="0" xfId="2" applyNumberFormat="1" applyFont="1" applyFill="1" applyAlignment="1">
      <alignment horizontal="center"/>
    </xf>
    <xf numFmtId="164" fontId="5" fillId="2" borderId="0" xfId="2" applyNumberFormat="1" applyFont="1" applyFill="1" applyAlignment="1">
      <alignment horizontal="center" vertical="center"/>
    </xf>
    <xf numFmtId="164" fontId="6" fillId="2" borderId="0" xfId="2" applyNumberFormat="1" applyFont="1" applyFill="1" applyAlignment="1">
      <alignment horizontal="center" vertical="center"/>
    </xf>
    <xf numFmtId="164" fontId="7" fillId="2" borderId="0" xfId="2" applyNumberFormat="1" applyFont="1" applyFill="1" applyAlignment="1">
      <alignment horizontal="left" vertical="center"/>
    </xf>
    <xf numFmtId="164" fontId="7" fillId="2" borderId="0" xfId="2" applyNumberFormat="1" applyFont="1" applyFill="1" applyAlignment="1">
      <alignment horizontal="right" vertical="center"/>
    </xf>
    <xf numFmtId="0" fontId="14" fillId="2" borderId="1" xfId="3" applyFont="1" applyFill="1" applyBorder="1" applyAlignment="1">
      <alignment horizontal="center" vertical="center"/>
    </xf>
    <xf numFmtId="164" fontId="7" fillId="2" borderId="1" xfId="2" applyNumberFormat="1" applyFont="1" applyFill="1" applyBorder="1" applyAlignment="1">
      <alignment horizontal="center" vertical="center"/>
    </xf>
    <xf numFmtId="167" fontId="7" fillId="2" borderId="1" xfId="2" applyNumberFormat="1" applyFont="1" applyFill="1" applyBorder="1" applyAlignment="1">
      <alignment horizontal="center" vertical="center"/>
    </xf>
    <xf numFmtId="166" fontId="11" fillId="2" borderId="1" xfId="2" applyNumberFormat="1" applyFont="1" applyFill="1" applyBorder="1" applyAlignment="1">
      <alignment horizontal="center" vertical="center"/>
    </xf>
    <xf numFmtId="164" fontId="7" fillId="2" borderId="2" xfId="2" applyNumberFormat="1" applyFont="1" applyFill="1" applyBorder="1" applyAlignment="1">
      <alignment horizontal="center" vertical="center"/>
    </xf>
    <xf numFmtId="164" fontId="7" fillId="2" borderId="3" xfId="2" applyNumberFormat="1" applyFont="1" applyFill="1" applyBorder="1" applyAlignment="1">
      <alignment horizontal="center" vertical="center"/>
    </xf>
    <xf numFmtId="164" fontId="7" fillId="2" borderId="4" xfId="2" applyNumberFormat="1" applyFont="1" applyFill="1" applyBorder="1" applyAlignment="1">
      <alignment horizontal="center" vertical="center"/>
    </xf>
    <xf numFmtId="0" fontId="16" fillId="2" borderId="1" xfId="3" applyFont="1" applyFill="1" applyBorder="1" applyAlignment="1">
      <alignment horizontal="center" vertical="center"/>
    </xf>
    <xf numFmtId="164" fontId="7" fillId="2" borderId="0" xfId="7" applyNumberFormat="1" applyFont="1" applyFill="1" applyAlignment="1">
      <alignment horizontal="left" vertical="center"/>
    </xf>
    <xf numFmtId="164" fontId="18" fillId="2" borderId="2" xfId="2" applyNumberFormat="1" applyFont="1" applyFill="1" applyBorder="1" applyAlignment="1">
      <alignment horizontal="center" vertical="center"/>
    </xf>
    <xf numFmtId="164" fontId="18" fillId="2" borderId="3" xfId="2" applyNumberFormat="1" applyFont="1" applyFill="1" applyBorder="1" applyAlignment="1">
      <alignment horizontal="center" vertical="center"/>
    </xf>
    <xf numFmtId="164" fontId="18" fillId="2" borderId="4" xfId="2" applyNumberFormat="1" applyFont="1" applyFill="1" applyBorder="1" applyAlignment="1">
      <alignment horizontal="center" vertical="center"/>
    </xf>
    <xf numFmtId="9" fontId="13" fillId="2" borderId="0" xfId="8" applyFont="1" applyFill="1" applyAlignment="1"/>
    <xf numFmtId="0" fontId="21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174" fontId="21" fillId="0" borderId="1" xfId="1" applyNumberFormat="1" applyFont="1" applyBorder="1" applyAlignment="1">
      <alignment horizontal="center" vertical="center"/>
    </xf>
    <xf numFmtId="9" fontId="21" fillId="0" borderId="1" xfId="8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</cellXfs>
  <cellStyles count="9">
    <cellStyle name="Milliers" xfId="1" builtinId="3"/>
    <cellStyle name="Milliers 6" xfId="4" xr:uid="{72050481-A5C9-4F94-94E5-7AFBD7421B03}"/>
    <cellStyle name="Milliers 9" xfId="6" xr:uid="{27BB1304-1966-42E4-B8B2-D7D2DA030FA2}"/>
    <cellStyle name="Normal" xfId="0" builtinId="0"/>
    <cellStyle name="Normal 11" xfId="5" xr:uid="{8E9483D8-5BC6-4876-8F6B-F2ED26180174}"/>
    <cellStyle name="Normal 5" xfId="7" xr:uid="{EC82FCA2-0242-40D8-A764-578434E140BE}"/>
    <cellStyle name="Normal 6" xfId="3" xr:uid="{7C52C9AD-C2FD-4BC2-A150-3C4AA161EB15}"/>
    <cellStyle name="Normal 9" xfId="2" xr:uid="{8EBC86C6-E9E1-43D0-BD68-19414587470C}"/>
    <cellStyle name="Pourcentag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131471</xdr:colOff>
      <xdr:row>33</xdr:row>
      <xdr:rowOff>2081</xdr:rowOff>
    </xdr:from>
    <xdr:to>
      <xdr:col>11</xdr:col>
      <xdr:colOff>681680</xdr:colOff>
      <xdr:row>35</xdr:row>
      <xdr:rowOff>134872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DE5CDFA-7F0A-4025-8F5F-8D9749E55085}"/>
            </a:ext>
          </a:extLst>
        </xdr:cNvPr>
        <xdr:cNvSpPr txBox="1"/>
      </xdr:nvSpPr>
      <xdr:spPr>
        <a:xfrm>
          <a:off x="10285121" y="6660056"/>
          <a:ext cx="2426634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Directeur du pole bâtiment et edifices publics</a:t>
          </a:r>
          <a:r>
            <a:rPr lang="fr-FR" sz="1100" baseline="0"/>
            <a:t> </a:t>
          </a:r>
          <a:r>
            <a:rPr lang="fr-FR" sz="1100"/>
            <a:t>SIRAT SA</a:t>
          </a:r>
        </a:p>
      </xdr:txBody>
    </xdr:sp>
    <xdr:clientData/>
  </xdr:twoCellAnchor>
  <xdr:twoCellAnchor>
    <xdr:from>
      <xdr:col>3</xdr:col>
      <xdr:colOff>376878</xdr:colOff>
      <xdr:row>33</xdr:row>
      <xdr:rowOff>2482</xdr:rowOff>
    </xdr:from>
    <xdr:to>
      <xdr:col>6</xdr:col>
      <xdr:colOff>332055</xdr:colOff>
      <xdr:row>35</xdr:row>
      <xdr:rowOff>135273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9FCADB4-6C29-4A56-BE84-D1F182F04BAB}"/>
            </a:ext>
          </a:extLst>
        </xdr:cNvPr>
        <xdr:cNvSpPr txBox="1"/>
      </xdr:nvSpPr>
      <xdr:spPr>
        <a:xfrm>
          <a:off x="5768028" y="6660457"/>
          <a:ext cx="2241177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Chef de</a:t>
          </a:r>
          <a:r>
            <a:rPr lang="fr-FR" sz="1100" baseline="0"/>
            <a:t> projet                                            SIRAT SA</a:t>
          </a:r>
          <a:endParaRPr lang="fr-FR" sz="1100"/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1</xdr:col>
      <xdr:colOff>1591543</xdr:colOff>
      <xdr:row>35</xdr:row>
      <xdr:rowOff>126679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E7ECD84-4B6E-49E6-ABBD-998B999EDE33}"/>
            </a:ext>
          </a:extLst>
        </xdr:cNvPr>
        <xdr:cNvSpPr txBox="1"/>
      </xdr:nvSpPr>
      <xdr:spPr>
        <a:xfrm>
          <a:off x="0" y="6657975"/>
          <a:ext cx="1934443" cy="5076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Le Consultant SDP SA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283512</xdr:colOff>
      <xdr:row>32</xdr:row>
      <xdr:rowOff>188419</xdr:rowOff>
    </xdr:from>
    <xdr:to>
      <xdr:col>11</xdr:col>
      <xdr:colOff>709896</xdr:colOff>
      <xdr:row>35</xdr:row>
      <xdr:rowOff>121185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00DF21F-14C7-4CC1-B646-518CC77DA986}"/>
            </a:ext>
          </a:extLst>
        </xdr:cNvPr>
        <xdr:cNvSpPr txBox="1"/>
      </xdr:nvSpPr>
      <xdr:spPr>
        <a:xfrm>
          <a:off x="10456212" y="6655894"/>
          <a:ext cx="2388534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Directeur du pole bâtiment et edifices publics</a:t>
          </a:r>
          <a:r>
            <a:rPr lang="fr-FR" sz="1100" baseline="0"/>
            <a:t> </a:t>
          </a:r>
          <a:r>
            <a:rPr lang="fr-FR" sz="1100"/>
            <a:t>SIRAT SA</a:t>
          </a:r>
        </a:p>
      </xdr:txBody>
    </xdr:sp>
    <xdr:clientData/>
  </xdr:twoCellAnchor>
  <xdr:twoCellAnchor>
    <xdr:from>
      <xdr:col>3</xdr:col>
      <xdr:colOff>605119</xdr:colOff>
      <xdr:row>32</xdr:row>
      <xdr:rowOff>188820</xdr:rowOff>
    </xdr:from>
    <xdr:to>
      <xdr:col>6</xdr:col>
      <xdr:colOff>560296</xdr:colOff>
      <xdr:row>35</xdr:row>
      <xdr:rowOff>121586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8852022-A7D5-427F-A3CA-CB5DECE57043}"/>
            </a:ext>
          </a:extLst>
        </xdr:cNvPr>
        <xdr:cNvSpPr txBox="1"/>
      </xdr:nvSpPr>
      <xdr:spPr>
        <a:xfrm>
          <a:off x="5872444" y="6656295"/>
          <a:ext cx="2241177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Chef de</a:t>
          </a:r>
          <a:r>
            <a:rPr lang="fr-FR" sz="1100" baseline="0"/>
            <a:t> projet                                            SIRAT SA</a:t>
          </a:r>
          <a:endParaRPr lang="fr-FR" sz="1100"/>
        </a:p>
      </xdr:txBody>
    </xdr:sp>
    <xdr:clientData/>
  </xdr:twoCellAnchor>
  <xdr:twoCellAnchor>
    <xdr:from>
      <xdr:col>0</xdr:col>
      <xdr:colOff>228241</xdr:colOff>
      <xdr:row>32</xdr:row>
      <xdr:rowOff>186338</xdr:rowOff>
    </xdr:from>
    <xdr:to>
      <xdr:col>1</xdr:col>
      <xdr:colOff>1819784</xdr:colOff>
      <xdr:row>35</xdr:row>
      <xdr:rowOff>112992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281C5EC-C892-4036-9014-95A7E4170355}"/>
            </a:ext>
          </a:extLst>
        </xdr:cNvPr>
        <xdr:cNvSpPr txBox="1"/>
      </xdr:nvSpPr>
      <xdr:spPr>
        <a:xfrm>
          <a:off x="228241" y="6653813"/>
          <a:ext cx="1934443" cy="5076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Le Consultant SDP SA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283512</xdr:colOff>
      <xdr:row>32</xdr:row>
      <xdr:rowOff>188419</xdr:rowOff>
    </xdr:from>
    <xdr:to>
      <xdr:col>11</xdr:col>
      <xdr:colOff>709896</xdr:colOff>
      <xdr:row>35</xdr:row>
      <xdr:rowOff>121185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23AC9FB-A3E3-481B-82F9-DC7CCB8E610C}"/>
            </a:ext>
          </a:extLst>
        </xdr:cNvPr>
        <xdr:cNvSpPr txBox="1"/>
      </xdr:nvSpPr>
      <xdr:spPr>
        <a:xfrm>
          <a:off x="10456212" y="6655894"/>
          <a:ext cx="2388534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Directeur du pole bâtiment et edifices publics</a:t>
          </a:r>
          <a:r>
            <a:rPr lang="fr-FR" sz="1100" baseline="0"/>
            <a:t> </a:t>
          </a:r>
          <a:r>
            <a:rPr lang="fr-FR" sz="1100"/>
            <a:t>SIRAT SA</a:t>
          </a:r>
        </a:p>
      </xdr:txBody>
    </xdr:sp>
    <xdr:clientData/>
  </xdr:twoCellAnchor>
  <xdr:twoCellAnchor>
    <xdr:from>
      <xdr:col>3</xdr:col>
      <xdr:colOff>605119</xdr:colOff>
      <xdr:row>32</xdr:row>
      <xdr:rowOff>188820</xdr:rowOff>
    </xdr:from>
    <xdr:to>
      <xdr:col>6</xdr:col>
      <xdr:colOff>560296</xdr:colOff>
      <xdr:row>35</xdr:row>
      <xdr:rowOff>121586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C8330E0-7D9F-4D62-8DED-4F7BFEDAA848}"/>
            </a:ext>
          </a:extLst>
        </xdr:cNvPr>
        <xdr:cNvSpPr txBox="1"/>
      </xdr:nvSpPr>
      <xdr:spPr>
        <a:xfrm>
          <a:off x="5872444" y="6656295"/>
          <a:ext cx="2241177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Chef de</a:t>
          </a:r>
          <a:r>
            <a:rPr lang="fr-FR" sz="1100" baseline="0"/>
            <a:t> projet                                            SIRAT SA</a:t>
          </a:r>
          <a:endParaRPr lang="fr-FR" sz="1100"/>
        </a:p>
      </xdr:txBody>
    </xdr:sp>
    <xdr:clientData/>
  </xdr:twoCellAnchor>
  <xdr:twoCellAnchor>
    <xdr:from>
      <xdr:col>0</xdr:col>
      <xdr:colOff>228241</xdr:colOff>
      <xdr:row>32</xdr:row>
      <xdr:rowOff>186338</xdr:rowOff>
    </xdr:from>
    <xdr:to>
      <xdr:col>1</xdr:col>
      <xdr:colOff>1819784</xdr:colOff>
      <xdr:row>35</xdr:row>
      <xdr:rowOff>112992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54FC26C-F5F5-484E-83EE-62A5C09476AD}"/>
            </a:ext>
          </a:extLst>
        </xdr:cNvPr>
        <xdr:cNvSpPr txBox="1"/>
      </xdr:nvSpPr>
      <xdr:spPr>
        <a:xfrm>
          <a:off x="228241" y="6653813"/>
          <a:ext cx="1934443" cy="5076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Le Consultant SDP SA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283512</xdr:colOff>
      <xdr:row>32</xdr:row>
      <xdr:rowOff>188419</xdr:rowOff>
    </xdr:from>
    <xdr:to>
      <xdr:col>11</xdr:col>
      <xdr:colOff>709896</xdr:colOff>
      <xdr:row>35</xdr:row>
      <xdr:rowOff>121185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5AAE7F4-A4F8-48CD-8C16-8E47EF31D9E5}"/>
            </a:ext>
          </a:extLst>
        </xdr:cNvPr>
        <xdr:cNvSpPr txBox="1"/>
      </xdr:nvSpPr>
      <xdr:spPr>
        <a:xfrm>
          <a:off x="10456212" y="6655894"/>
          <a:ext cx="2388534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Directeur du pole bâtiment et edifices publics</a:t>
          </a:r>
          <a:r>
            <a:rPr lang="fr-FR" sz="1100" baseline="0"/>
            <a:t> </a:t>
          </a:r>
          <a:r>
            <a:rPr lang="fr-FR" sz="1100"/>
            <a:t>SIRAT SA</a:t>
          </a:r>
        </a:p>
      </xdr:txBody>
    </xdr:sp>
    <xdr:clientData/>
  </xdr:twoCellAnchor>
  <xdr:twoCellAnchor>
    <xdr:from>
      <xdr:col>3</xdr:col>
      <xdr:colOff>605119</xdr:colOff>
      <xdr:row>32</xdr:row>
      <xdr:rowOff>188820</xdr:rowOff>
    </xdr:from>
    <xdr:to>
      <xdr:col>6</xdr:col>
      <xdr:colOff>560296</xdr:colOff>
      <xdr:row>35</xdr:row>
      <xdr:rowOff>121586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434927C-1903-46A9-8E4D-C99572701B7C}"/>
            </a:ext>
          </a:extLst>
        </xdr:cNvPr>
        <xdr:cNvSpPr txBox="1"/>
      </xdr:nvSpPr>
      <xdr:spPr>
        <a:xfrm>
          <a:off x="5872444" y="6656295"/>
          <a:ext cx="2241177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Chef de</a:t>
          </a:r>
          <a:r>
            <a:rPr lang="fr-FR" sz="1100" baseline="0"/>
            <a:t> projet                                            SIRAT SA</a:t>
          </a:r>
          <a:endParaRPr lang="fr-FR" sz="1100"/>
        </a:p>
      </xdr:txBody>
    </xdr:sp>
    <xdr:clientData/>
  </xdr:twoCellAnchor>
  <xdr:twoCellAnchor>
    <xdr:from>
      <xdr:col>0</xdr:col>
      <xdr:colOff>228241</xdr:colOff>
      <xdr:row>32</xdr:row>
      <xdr:rowOff>186338</xdr:rowOff>
    </xdr:from>
    <xdr:to>
      <xdr:col>1</xdr:col>
      <xdr:colOff>1819784</xdr:colOff>
      <xdr:row>35</xdr:row>
      <xdr:rowOff>112992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A12AEF5-80D6-4E19-82E3-9CEB5C6AD9C9}"/>
            </a:ext>
          </a:extLst>
        </xdr:cNvPr>
        <xdr:cNvSpPr txBox="1"/>
      </xdr:nvSpPr>
      <xdr:spPr>
        <a:xfrm>
          <a:off x="228241" y="6653813"/>
          <a:ext cx="1934443" cy="5076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Le Consultant SDP SA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283512</xdr:colOff>
      <xdr:row>32</xdr:row>
      <xdr:rowOff>188419</xdr:rowOff>
    </xdr:from>
    <xdr:to>
      <xdr:col>11</xdr:col>
      <xdr:colOff>709896</xdr:colOff>
      <xdr:row>35</xdr:row>
      <xdr:rowOff>121185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DBCF429-C829-45E5-A6FB-411D1072812A}"/>
            </a:ext>
          </a:extLst>
        </xdr:cNvPr>
        <xdr:cNvSpPr txBox="1"/>
      </xdr:nvSpPr>
      <xdr:spPr>
        <a:xfrm>
          <a:off x="10456212" y="6655894"/>
          <a:ext cx="2388534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Directeur du pole bâtiment et edifices publics</a:t>
          </a:r>
          <a:r>
            <a:rPr lang="fr-FR" sz="1100" baseline="0"/>
            <a:t> </a:t>
          </a:r>
          <a:r>
            <a:rPr lang="fr-FR" sz="1100"/>
            <a:t>SIRAT SA</a:t>
          </a:r>
        </a:p>
      </xdr:txBody>
    </xdr:sp>
    <xdr:clientData/>
  </xdr:twoCellAnchor>
  <xdr:twoCellAnchor>
    <xdr:from>
      <xdr:col>3</xdr:col>
      <xdr:colOff>605119</xdr:colOff>
      <xdr:row>32</xdr:row>
      <xdr:rowOff>188820</xdr:rowOff>
    </xdr:from>
    <xdr:to>
      <xdr:col>6</xdr:col>
      <xdr:colOff>560296</xdr:colOff>
      <xdr:row>35</xdr:row>
      <xdr:rowOff>121586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1197868-DFBC-480E-A1D8-F7DCD2570922}"/>
            </a:ext>
          </a:extLst>
        </xdr:cNvPr>
        <xdr:cNvSpPr txBox="1"/>
      </xdr:nvSpPr>
      <xdr:spPr>
        <a:xfrm>
          <a:off x="5872444" y="6656295"/>
          <a:ext cx="2241177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Chef de</a:t>
          </a:r>
          <a:r>
            <a:rPr lang="fr-FR" sz="1100" baseline="0"/>
            <a:t> projet                                            SIRAT SA</a:t>
          </a:r>
          <a:endParaRPr lang="fr-FR" sz="1100"/>
        </a:p>
      </xdr:txBody>
    </xdr:sp>
    <xdr:clientData/>
  </xdr:twoCellAnchor>
  <xdr:twoCellAnchor>
    <xdr:from>
      <xdr:col>0</xdr:col>
      <xdr:colOff>228241</xdr:colOff>
      <xdr:row>32</xdr:row>
      <xdr:rowOff>186338</xdr:rowOff>
    </xdr:from>
    <xdr:to>
      <xdr:col>1</xdr:col>
      <xdr:colOff>1819784</xdr:colOff>
      <xdr:row>35</xdr:row>
      <xdr:rowOff>112992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2CAEA01-019C-433C-9DA2-49A20183385A}"/>
            </a:ext>
          </a:extLst>
        </xdr:cNvPr>
        <xdr:cNvSpPr txBox="1"/>
      </xdr:nvSpPr>
      <xdr:spPr>
        <a:xfrm>
          <a:off x="228241" y="6653813"/>
          <a:ext cx="1934443" cy="5076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Le Consultant SDP SA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283512</xdr:colOff>
      <xdr:row>32</xdr:row>
      <xdr:rowOff>188419</xdr:rowOff>
    </xdr:from>
    <xdr:to>
      <xdr:col>11</xdr:col>
      <xdr:colOff>709896</xdr:colOff>
      <xdr:row>35</xdr:row>
      <xdr:rowOff>121185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1A0699C-94EE-4E04-8A86-85430F2380AB}"/>
            </a:ext>
          </a:extLst>
        </xdr:cNvPr>
        <xdr:cNvSpPr txBox="1"/>
      </xdr:nvSpPr>
      <xdr:spPr>
        <a:xfrm>
          <a:off x="10456212" y="6655894"/>
          <a:ext cx="2388534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Directeur du pole bâtiment et edifices publics</a:t>
          </a:r>
          <a:r>
            <a:rPr lang="fr-FR" sz="1100" baseline="0"/>
            <a:t> </a:t>
          </a:r>
          <a:r>
            <a:rPr lang="fr-FR" sz="1100"/>
            <a:t>SIRAT SA</a:t>
          </a:r>
        </a:p>
      </xdr:txBody>
    </xdr:sp>
    <xdr:clientData/>
  </xdr:twoCellAnchor>
  <xdr:twoCellAnchor>
    <xdr:from>
      <xdr:col>3</xdr:col>
      <xdr:colOff>605119</xdr:colOff>
      <xdr:row>32</xdr:row>
      <xdr:rowOff>188820</xdr:rowOff>
    </xdr:from>
    <xdr:to>
      <xdr:col>6</xdr:col>
      <xdr:colOff>560296</xdr:colOff>
      <xdr:row>35</xdr:row>
      <xdr:rowOff>121586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1D4565C-118D-4E48-A5DA-230C84CFF767}"/>
            </a:ext>
          </a:extLst>
        </xdr:cNvPr>
        <xdr:cNvSpPr txBox="1"/>
      </xdr:nvSpPr>
      <xdr:spPr>
        <a:xfrm>
          <a:off x="5872444" y="6656295"/>
          <a:ext cx="2241177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Chef de</a:t>
          </a:r>
          <a:r>
            <a:rPr lang="fr-FR" sz="1100" baseline="0"/>
            <a:t> projet                                            SIRAT SA</a:t>
          </a:r>
          <a:endParaRPr lang="fr-FR" sz="1100"/>
        </a:p>
      </xdr:txBody>
    </xdr:sp>
    <xdr:clientData/>
  </xdr:twoCellAnchor>
  <xdr:twoCellAnchor>
    <xdr:from>
      <xdr:col>0</xdr:col>
      <xdr:colOff>228241</xdr:colOff>
      <xdr:row>32</xdr:row>
      <xdr:rowOff>186338</xdr:rowOff>
    </xdr:from>
    <xdr:to>
      <xdr:col>1</xdr:col>
      <xdr:colOff>1819784</xdr:colOff>
      <xdr:row>35</xdr:row>
      <xdr:rowOff>112992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73FEB45-4C64-4103-811E-06A6F15A5CB0}"/>
            </a:ext>
          </a:extLst>
        </xdr:cNvPr>
        <xdr:cNvSpPr txBox="1"/>
      </xdr:nvSpPr>
      <xdr:spPr>
        <a:xfrm>
          <a:off x="228241" y="6653813"/>
          <a:ext cx="1934443" cy="5076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Le Consultant SDP SA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283512</xdr:colOff>
      <xdr:row>32</xdr:row>
      <xdr:rowOff>188419</xdr:rowOff>
    </xdr:from>
    <xdr:to>
      <xdr:col>11</xdr:col>
      <xdr:colOff>709896</xdr:colOff>
      <xdr:row>35</xdr:row>
      <xdr:rowOff>121185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611332-7058-4AD6-B55A-702E968E978F}"/>
            </a:ext>
          </a:extLst>
        </xdr:cNvPr>
        <xdr:cNvSpPr txBox="1"/>
      </xdr:nvSpPr>
      <xdr:spPr>
        <a:xfrm>
          <a:off x="10456212" y="6655894"/>
          <a:ext cx="2388534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Directeur du pole bâtiment et edifices publics</a:t>
          </a:r>
          <a:r>
            <a:rPr lang="fr-FR" sz="1100" baseline="0"/>
            <a:t> </a:t>
          </a:r>
          <a:r>
            <a:rPr lang="fr-FR" sz="1100"/>
            <a:t>SIRAT SA</a:t>
          </a:r>
        </a:p>
      </xdr:txBody>
    </xdr:sp>
    <xdr:clientData/>
  </xdr:twoCellAnchor>
  <xdr:twoCellAnchor>
    <xdr:from>
      <xdr:col>3</xdr:col>
      <xdr:colOff>605119</xdr:colOff>
      <xdr:row>32</xdr:row>
      <xdr:rowOff>188820</xdr:rowOff>
    </xdr:from>
    <xdr:to>
      <xdr:col>6</xdr:col>
      <xdr:colOff>560296</xdr:colOff>
      <xdr:row>35</xdr:row>
      <xdr:rowOff>121586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0450276-87E3-4F66-A75B-338B07555C33}"/>
            </a:ext>
          </a:extLst>
        </xdr:cNvPr>
        <xdr:cNvSpPr txBox="1"/>
      </xdr:nvSpPr>
      <xdr:spPr>
        <a:xfrm>
          <a:off x="5872444" y="6656295"/>
          <a:ext cx="2241177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Chef de</a:t>
          </a:r>
          <a:r>
            <a:rPr lang="fr-FR" sz="1100" baseline="0"/>
            <a:t> projet                                            SIRAT SA</a:t>
          </a:r>
          <a:endParaRPr lang="fr-FR" sz="1100"/>
        </a:p>
      </xdr:txBody>
    </xdr:sp>
    <xdr:clientData/>
  </xdr:twoCellAnchor>
  <xdr:twoCellAnchor>
    <xdr:from>
      <xdr:col>0</xdr:col>
      <xdr:colOff>228241</xdr:colOff>
      <xdr:row>32</xdr:row>
      <xdr:rowOff>186338</xdr:rowOff>
    </xdr:from>
    <xdr:to>
      <xdr:col>1</xdr:col>
      <xdr:colOff>1819784</xdr:colOff>
      <xdr:row>35</xdr:row>
      <xdr:rowOff>112992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97D8C2E-2E1F-4922-A758-A2E93E11E0F3}"/>
            </a:ext>
          </a:extLst>
        </xdr:cNvPr>
        <xdr:cNvSpPr txBox="1"/>
      </xdr:nvSpPr>
      <xdr:spPr>
        <a:xfrm>
          <a:off x="228241" y="6653813"/>
          <a:ext cx="1934443" cy="5076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Le Consultant SDP SA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283512</xdr:colOff>
      <xdr:row>32</xdr:row>
      <xdr:rowOff>188419</xdr:rowOff>
    </xdr:from>
    <xdr:to>
      <xdr:col>11</xdr:col>
      <xdr:colOff>709896</xdr:colOff>
      <xdr:row>35</xdr:row>
      <xdr:rowOff>121185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0D511E-79B1-421B-81B8-A13B05A2DCF6}"/>
            </a:ext>
          </a:extLst>
        </xdr:cNvPr>
        <xdr:cNvSpPr txBox="1"/>
      </xdr:nvSpPr>
      <xdr:spPr>
        <a:xfrm>
          <a:off x="10456212" y="6655894"/>
          <a:ext cx="2388534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Directeur du pole bâtiment et edifices publics</a:t>
          </a:r>
          <a:r>
            <a:rPr lang="fr-FR" sz="1100" baseline="0"/>
            <a:t> </a:t>
          </a:r>
          <a:r>
            <a:rPr lang="fr-FR" sz="1100"/>
            <a:t>SIRAT SA</a:t>
          </a:r>
        </a:p>
      </xdr:txBody>
    </xdr:sp>
    <xdr:clientData/>
  </xdr:twoCellAnchor>
  <xdr:twoCellAnchor>
    <xdr:from>
      <xdr:col>3</xdr:col>
      <xdr:colOff>605119</xdr:colOff>
      <xdr:row>32</xdr:row>
      <xdr:rowOff>188820</xdr:rowOff>
    </xdr:from>
    <xdr:to>
      <xdr:col>6</xdr:col>
      <xdr:colOff>560296</xdr:colOff>
      <xdr:row>35</xdr:row>
      <xdr:rowOff>121586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B052DCF-8783-4CF7-8294-ED78EAC87AE0}"/>
            </a:ext>
          </a:extLst>
        </xdr:cNvPr>
        <xdr:cNvSpPr txBox="1"/>
      </xdr:nvSpPr>
      <xdr:spPr>
        <a:xfrm>
          <a:off x="5872444" y="6656295"/>
          <a:ext cx="2241177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Chef de</a:t>
          </a:r>
          <a:r>
            <a:rPr lang="fr-FR" sz="1100" baseline="0"/>
            <a:t> projet                                            SIRAT SA</a:t>
          </a:r>
          <a:endParaRPr lang="fr-FR" sz="1100"/>
        </a:p>
      </xdr:txBody>
    </xdr:sp>
    <xdr:clientData/>
  </xdr:twoCellAnchor>
  <xdr:twoCellAnchor>
    <xdr:from>
      <xdr:col>0</xdr:col>
      <xdr:colOff>228241</xdr:colOff>
      <xdr:row>32</xdr:row>
      <xdr:rowOff>186338</xdr:rowOff>
    </xdr:from>
    <xdr:to>
      <xdr:col>1</xdr:col>
      <xdr:colOff>1819784</xdr:colOff>
      <xdr:row>35</xdr:row>
      <xdr:rowOff>112992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99C2BAA-27B3-4901-994D-67484F1FABF7}"/>
            </a:ext>
          </a:extLst>
        </xdr:cNvPr>
        <xdr:cNvSpPr txBox="1"/>
      </xdr:nvSpPr>
      <xdr:spPr>
        <a:xfrm>
          <a:off x="228241" y="6653813"/>
          <a:ext cx="1934443" cy="5076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Le Consultant SDP SA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283512</xdr:colOff>
      <xdr:row>32</xdr:row>
      <xdr:rowOff>188419</xdr:rowOff>
    </xdr:from>
    <xdr:to>
      <xdr:col>11</xdr:col>
      <xdr:colOff>709896</xdr:colOff>
      <xdr:row>35</xdr:row>
      <xdr:rowOff>121185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851F23-1F80-4256-AAAA-409E3881B989}"/>
            </a:ext>
          </a:extLst>
        </xdr:cNvPr>
        <xdr:cNvSpPr txBox="1"/>
      </xdr:nvSpPr>
      <xdr:spPr>
        <a:xfrm>
          <a:off x="10456212" y="6655894"/>
          <a:ext cx="2388534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Directeur du pole bâtiment et edifices publics</a:t>
          </a:r>
          <a:r>
            <a:rPr lang="fr-FR" sz="1100" baseline="0"/>
            <a:t> </a:t>
          </a:r>
          <a:r>
            <a:rPr lang="fr-FR" sz="1100"/>
            <a:t>SIRAT SA</a:t>
          </a:r>
        </a:p>
      </xdr:txBody>
    </xdr:sp>
    <xdr:clientData/>
  </xdr:twoCellAnchor>
  <xdr:twoCellAnchor>
    <xdr:from>
      <xdr:col>3</xdr:col>
      <xdr:colOff>605119</xdr:colOff>
      <xdr:row>32</xdr:row>
      <xdr:rowOff>188820</xdr:rowOff>
    </xdr:from>
    <xdr:to>
      <xdr:col>6</xdr:col>
      <xdr:colOff>560296</xdr:colOff>
      <xdr:row>35</xdr:row>
      <xdr:rowOff>121586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C241DF7-DE7A-45FD-ABA6-E6A1E56F2987}"/>
            </a:ext>
          </a:extLst>
        </xdr:cNvPr>
        <xdr:cNvSpPr txBox="1"/>
      </xdr:nvSpPr>
      <xdr:spPr>
        <a:xfrm>
          <a:off x="5872444" y="6656295"/>
          <a:ext cx="2241177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Chef de</a:t>
          </a:r>
          <a:r>
            <a:rPr lang="fr-FR" sz="1100" baseline="0"/>
            <a:t> projet                                            SIRAT SA</a:t>
          </a:r>
          <a:endParaRPr lang="fr-FR" sz="1100"/>
        </a:p>
      </xdr:txBody>
    </xdr:sp>
    <xdr:clientData/>
  </xdr:twoCellAnchor>
  <xdr:twoCellAnchor>
    <xdr:from>
      <xdr:col>0</xdr:col>
      <xdr:colOff>228241</xdr:colOff>
      <xdr:row>32</xdr:row>
      <xdr:rowOff>186338</xdr:rowOff>
    </xdr:from>
    <xdr:to>
      <xdr:col>1</xdr:col>
      <xdr:colOff>1819784</xdr:colOff>
      <xdr:row>35</xdr:row>
      <xdr:rowOff>112992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6D7AD0C-9E18-4FC5-91F2-953F995CDCBC}"/>
            </a:ext>
          </a:extLst>
        </xdr:cNvPr>
        <xdr:cNvSpPr txBox="1"/>
      </xdr:nvSpPr>
      <xdr:spPr>
        <a:xfrm>
          <a:off x="228241" y="6653813"/>
          <a:ext cx="1934443" cy="5076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Le Consultant SDP SA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283512</xdr:colOff>
      <xdr:row>32</xdr:row>
      <xdr:rowOff>188419</xdr:rowOff>
    </xdr:from>
    <xdr:to>
      <xdr:col>11</xdr:col>
      <xdr:colOff>709896</xdr:colOff>
      <xdr:row>35</xdr:row>
      <xdr:rowOff>121185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2C414D7-40C5-4F0A-A442-6328CE6E7D6C}"/>
            </a:ext>
          </a:extLst>
        </xdr:cNvPr>
        <xdr:cNvSpPr txBox="1"/>
      </xdr:nvSpPr>
      <xdr:spPr>
        <a:xfrm>
          <a:off x="10456212" y="6655894"/>
          <a:ext cx="2388534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Directeur du pole bâtiment et edifices publics</a:t>
          </a:r>
          <a:r>
            <a:rPr lang="fr-FR" sz="1100" baseline="0"/>
            <a:t> </a:t>
          </a:r>
          <a:r>
            <a:rPr lang="fr-FR" sz="1100"/>
            <a:t>SIRAT SA</a:t>
          </a:r>
        </a:p>
      </xdr:txBody>
    </xdr:sp>
    <xdr:clientData/>
  </xdr:twoCellAnchor>
  <xdr:twoCellAnchor>
    <xdr:from>
      <xdr:col>3</xdr:col>
      <xdr:colOff>605119</xdr:colOff>
      <xdr:row>32</xdr:row>
      <xdr:rowOff>188820</xdr:rowOff>
    </xdr:from>
    <xdr:to>
      <xdr:col>6</xdr:col>
      <xdr:colOff>560296</xdr:colOff>
      <xdr:row>35</xdr:row>
      <xdr:rowOff>121586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FBCBE11-E7A6-41C8-925F-B6F9626F6328}"/>
            </a:ext>
          </a:extLst>
        </xdr:cNvPr>
        <xdr:cNvSpPr txBox="1"/>
      </xdr:nvSpPr>
      <xdr:spPr>
        <a:xfrm>
          <a:off x="5872444" y="6656295"/>
          <a:ext cx="2241177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Chef de</a:t>
          </a:r>
          <a:r>
            <a:rPr lang="fr-FR" sz="1100" baseline="0"/>
            <a:t> projet                                            SIRAT SA</a:t>
          </a:r>
          <a:endParaRPr lang="fr-FR" sz="1100"/>
        </a:p>
      </xdr:txBody>
    </xdr:sp>
    <xdr:clientData/>
  </xdr:twoCellAnchor>
  <xdr:twoCellAnchor>
    <xdr:from>
      <xdr:col>0</xdr:col>
      <xdr:colOff>228241</xdr:colOff>
      <xdr:row>32</xdr:row>
      <xdr:rowOff>186338</xdr:rowOff>
    </xdr:from>
    <xdr:to>
      <xdr:col>1</xdr:col>
      <xdr:colOff>1819784</xdr:colOff>
      <xdr:row>35</xdr:row>
      <xdr:rowOff>112992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3F3C3EC-6A90-4F1E-8986-434C4A381F45}"/>
            </a:ext>
          </a:extLst>
        </xdr:cNvPr>
        <xdr:cNvSpPr txBox="1"/>
      </xdr:nvSpPr>
      <xdr:spPr>
        <a:xfrm>
          <a:off x="228241" y="6653813"/>
          <a:ext cx="1934443" cy="5076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Le Consultant SDP SA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283512</xdr:colOff>
      <xdr:row>32</xdr:row>
      <xdr:rowOff>188419</xdr:rowOff>
    </xdr:from>
    <xdr:to>
      <xdr:col>11</xdr:col>
      <xdr:colOff>709896</xdr:colOff>
      <xdr:row>35</xdr:row>
      <xdr:rowOff>121185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8C99CE0-55F7-4606-9E1B-8CCF98A390C3}"/>
            </a:ext>
          </a:extLst>
        </xdr:cNvPr>
        <xdr:cNvSpPr txBox="1"/>
      </xdr:nvSpPr>
      <xdr:spPr>
        <a:xfrm>
          <a:off x="10753392" y="6627319"/>
          <a:ext cx="2445684" cy="5118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Directeur du pole bâtiment et edifices publics</a:t>
          </a:r>
          <a:r>
            <a:rPr lang="fr-FR" sz="1100" baseline="0"/>
            <a:t> </a:t>
          </a:r>
          <a:r>
            <a:rPr lang="fr-FR" sz="1100"/>
            <a:t>SIRAT SA</a:t>
          </a:r>
        </a:p>
      </xdr:txBody>
    </xdr:sp>
    <xdr:clientData/>
  </xdr:twoCellAnchor>
  <xdr:twoCellAnchor>
    <xdr:from>
      <xdr:col>3</xdr:col>
      <xdr:colOff>605119</xdr:colOff>
      <xdr:row>32</xdr:row>
      <xdr:rowOff>188820</xdr:rowOff>
    </xdr:from>
    <xdr:to>
      <xdr:col>6</xdr:col>
      <xdr:colOff>560296</xdr:colOff>
      <xdr:row>35</xdr:row>
      <xdr:rowOff>121586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AB9AA76-3BA7-4B7B-8095-9B7D79BCC96C}"/>
            </a:ext>
          </a:extLst>
        </xdr:cNvPr>
        <xdr:cNvSpPr txBox="1"/>
      </xdr:nvSpPr>
      <xdr:spPr>
        <a:xfrm>
          <a:off x="6022939" y="6627720"/>
          <a:ext cx="2309757" cy="5118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Chef de</a:t>
          </a:r>
          <a:r>
            <a:rPr lang="fr-FR" sz="1100" baseline="0"/>
            <a:t> projet                                            SIRAT SA</a:t>
          </a:r>
          <a:endParaRPr lang="fr-FR" sz="1100"/>
        </a:p>
      </xdr:txBody>
    </xdr:sp>
    <xdr:clientData/>
  </xdr:twoCellAnchor>
  <xdr:twoCellAnchor>
    <xdr:from>
      <xdr:col>0</xdr:col>
      <xdr:colOff>228241</xdr:colOff>
      <xdr:row>32</xdr:row>
      <xdr:rowOff>186338</xdr:rowOff>
    </xdr:from>
    <xdr:to>
      <xdr:col>1</xdr:col>
      <xdr:colOff>1819784</xdr:colOff>
      <xdr:row>35</xdr:row>
      <xdr:rowOff>112992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244C73C-6E6D-497F-80CB-57FB4523C5E4}"/>
            </a:ext>
          </a:extLst>
        </xdr:cNvPr>
        <xdr:cNvSpPr txBox="1"/>
      </xdr:nvSpPr>
      <xdr:spPr>
        <a:xfrm>
          <a:off x="228241" y="6625238"/>
          <a:ext cx="1942063" cy="5057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Le Consultant SDP SA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283512</xdr:colOff>
      <xdr:row>32</xdr:row>
      <xdr:rowOff>188419</xdr:rowOff>
    </xdr:from>
    <xdr:to>
      <xdr:col>11</xdr:col>
      <xdr:colOff>709896</xdr:colOff>
      <xdr:row>35</xdr:row>
      <xdr:rowOff>121185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D01A639-BAA0-441F-BF13-BDD072168B76}"/>
            </a:ext>
          </a:extLst>
        </xdr:cNvPr>
        <xdr:cNvSpPr txBox="1"/>
      </xdr:nvSpPr>
      <xdr:spPr>
        <a:xfrm>
          <a:off x="10753392" y="6627319"/>
          <a:ext cx="2445684" cy="5118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Directeur du pole bâtiment et edifices publics</a:t>
          </a:r>
          <a:r>
            <a:rPr lang="fr-FR" sz="1100" baseline="0"/>
            <a:t> </a:t>
          </a:r>
          <a:r>
            <a:rPr lang="fr-FR" sz="1100"/>
            <a:t>SIRAT SA</a:t>
          </a:r>
        </a:p>
      </xdr:txBody>
    </xdr:sp>
    <xdr:clientData/>
  </xdr:twoCellAnchor>
  <xdr:twoCellAnchor>
    <xdr:from>
      <xdr:col>3</xdr:col>
      <xdr:colOff>605119</xdr:colOff>
      <xdr:row>32</xdr:row>
      <xdr:rowOff>188820</xdr:rowOff>
    </xdr:from>
    <xdr:to>
      <xdr:col>6</xdr:col>
      <xdr:colOff>560296</xdr:colOff>
      <xdr:row>35</xdr:row>
      <xdr:rowOff>121586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7211087-CAA0-45E8-83F1-C1087707322D}"/>
            </a:ext>
          </a:extLst>
        </xdr:cNvPr>
        <xdr:cNvSpPr txBox="1"/>
      </xdr:nvSpPr>
      <xdr:spPr>
        <a:xfrm>
          <a:off x="6022939" y="6627720"/>
          <a:ext cx="2309757" cy="5118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Chef de</a:t>
          </a:r>
          <a:r>
            <a:rPr lang="fr-FR" sz="1100" baseline="0"/>
            <a:t> projet                                            SIRAT SA</a:t>
          </a:r>
          <a:endParaRPr lang="fr-FR" sz="1100"/>
        </a:p>
      </xdr:txBody>
    </xdr:sp>
    <xdr:clientData/>
  </xdr:twoCellAnchor>
  <xdr:twoCellAnchor>
    <xdr:from>
      <xdr:col>0</xdr:col>
      <xdr:colOff>228241</xdr:colOff>
      <xdr:row>32</xdr:row>
      <xdr:rowOff>186338</xdr:rowOff>
    </xdr:from>
    <xdr:to>
      <xdr:col>1</xdr:col>
      <xdr:colOff>1819784</xdr:colOff>
      <xdr:row>35</xdr:row>
      <xdr:rowOff>112992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B597706-7429-472D-B101-6C63F7907976}"/>
            </a:ext>
          </a:extLst>
        </xdr:cNvPr>
        <xdr:cNvSpPr txBox="1"/>
      </xdr:nvSpPr>
      <xdr:spPr>
        <a:xfrm>
          <a:off x="228241" y="6625238"/>
          <a:ext cx="1942063" cy="5057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Le Consultant SDP SA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283512</xdr:colOff>
      <xdr:row>32</xdr:row>
      <xdr:rowOff>188419</xdr:rowOff>
    </xdr:from>
    <xdr:to>
      <xdr:col>11</xdr:col>
      <xdr:colOff>709896</xdr:colOff>
      <xdr:row>35</xdr:row>
      <xdr:rowOff>121185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0405ED3-D604-4C2B-9E6D-311CED1F87E8}"/>
            </a:ext>
          </a:extLst>
        </xdr:cNvPr>
        <xdr:cNvSpPr txBox="1"/>
      </xdr:nvSpPr>
      <xdr:spPr>
        <a:xfrm>
          <a:off x="10456212" y="6655894"/>
          <a:ext cx="2388534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Directeur du pole bâtiment et edifices publics</a:t>
          </a:r>
          <a:r>
            <a:rPr lang="fr-FR" sz="1100" baseline="0"/>
            <a:t> </a:t>
          </a:r>
          <a:r>
            <a:rPr lang="fr-FR" sz="1100"/>
            <a:t>SIRAT SA</a:t>
          </a:r>
        </a:p>
      </xdr:txBody>
    </xdr:sp>
    <xdr:clientData/>
  </xdr:twoCellAnchor>
  <xdr:twoCellAnchor>
    <xdr:from>
      <xdr:col>3</xdr:col>
      <xdr:colOff>605119</xdr:colOff>
      <xdr:row>32</xdr:row>
      <xdr:rowOff>188820</xdr:rowOff>
    </xdr:from>
    <xdr:to>
      <xdr:col>6</xdr:col>
      <xdr:colOff>560296</xdr:colOff>
      <xdr:row>35</xdr:row>
      <xdr:rowOff>121586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28BA555-6C38-4B7C-AF68-FB5CC8A9ADA7}"/>
            </a:ext>
          </a:extLst>
        </xdr:cNvPr>
        <xdr:cNvSpPr txBox="1"/>
      </xdr:nvSpPr>
      <xdr:spPr>
        <a:xfrm>
          <a:off x="5872444" y="6656295"/>
          <a:ext cx="2241177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Chef de</a:t>
          </a:r>
          <a:r>
            <a:rPr lang="fr-FR" sz="1100" baseline="0"/>
            <a:t> projet                                            SIRAT SA</a:t>
          </a:r>
          <a:endParaRPr lang="fr-FR" sz="1100"/>
        </a:p>
      </xdr:txBody>
    </xdr:sp>
    <xdr:clientData/>
  </xdr:twoCellAnchor>
  <xdr:twoCellAnchor>
    <xdr:from>
      <xdr:col>0</xdr:col>
      <xdr:colOff>228241</xdr:colOff>
      <xdr:row>32</xdr:row>
      <xdr:rowOff>186338</xdr:rowOff>
    </xdr:from>
    <xdr:to>
      <xdr:col>1</xdr:col>
      <xdr:colOff>1819784</xdr:colOff>
      <xdr:row>35</xdr:row>
      <xdr:rowOff>112992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EBE9481-150B-44C6-8D75-4CA381871DAA}"/>
            </a:ext>
          </a:extLst>
        </xdr:cNvPr>
        <xdr:cNvSpPr txBox="1"/>
      </xdr:nvSpPr>
      <xdr:spPr>
        <a:xfrm>
          <a:off x="228241" y="6653813"/>
          <a:ext cx="1934443" cy="5076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Le Consultant SDP SA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283512</xdr:colOff>
      <xdr:row>32</xdr:row>
      <xdr:rowOff>188419</xdr:rowOff>
    </xdr:from>
    <xdr:to>
      <xdr:col>11</xdr:col>
      <xdr:colOff>709896</xdr:colOff>
      <xdr:row>35</xdr:row>
      <xdr:rowOff>121185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2012E51-3BAB-4E65-B0D5-5B61E5088ED2}"/>
            </a:ext>
          </a:extLst>
        </xdr:cNvPr>
        <xdr:cNvSpPr txBox="1"/>
      </xdr:nvSpPr>
      <xdr:spPr>
        <a:xfrm>
          <a:off x="10456212" y="6655894"/>
          <a:ext cx="2388534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Directeur du pole bâtiment et edifices publics</a:t>
          </a:r>
          <a:r>
            <a:rPr lang="fr-FR" sz="1100" baseline="0"/>
            <a:t> </a:t>
          </a:r>
          <a:r>
            <a:rPr lang="fr-FR" sz="1100"/>
            <a:t>SIRAT SA</a:t>
          </a:r>
        </a:p>
      </xdr:txBody>
    </xdr:sp>
    <xdr:clientData/>
  </xdr:twoCellAnchor>
  <xdr:twoCellAnchor>
    <xdr:from>
      <xdr:col>3</xdr:col>
      <xdr:colOff>605119</xdr:colOff>
      <xdr:row>32</xdr:row>
      <xdr:rowOff>188820</xdr:rowOff>
    </xdr:from>
    <xdr:to>
      <xdr:col>6</xdr:col>
      <xdr:colOff>560296</xdr:colOff>
      <xdr:row>35</xdr:row>
      <xdr:rowOff>121586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C0868F1-C181-4B85-B211-E2050184BBBB}"/>
            </a:ext>
          </a:extLst>
        </xdr:cNvPr>
        <xdr:cNvSpPr txBox="1"/>
      </xdr:nvSpPr>
      <xdr:spPr>
        <a:xfrm>
          <a:off x="5872444" y="6656295"/>
          <a:ext cx="2241177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Chef de</a:t>
          </a:r>
          <a:r>
            <a:rPr lang="fr-FR" sz="1100" baseline="0"/>
            <a:t> projet                                            SIRAT SA</a:t>
          </a:r>
          <a:endParaRPr lang="fr-FR" sz="1100"/>
        </a:p>
      </xdr:txBody>
    </xdr:sp>
    <xdr:clientData/>
  </xdr:twoCellAnchor>
  <xdr:twoCellAnchor>
    <xdr:from>
      <xdr:col>0</xdr:col>
      <xdr:colOff>228241</xdr:colOff>
      <xdr:row>32</xdr:row>
      <xdr:rowOff>186338</xdr:rowOff>
    </xdr:from>
    <xdr:to>
      <xdr:col>1</xdr:col>
      <xdr:colOff>1819784</xdr:colOff>
      <xdr:row>35</xdr:row>
      <xdr:rowOff>112992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AC34045-943B-4013-B3C0-FA02F01E2907}"/>
            </a:ext>
          </a:extLst>
        </xdr:cNvPr>
        <xdr:cNvSpPr txBox="1"/>
      </xdr:nvSpPr>
      <xdr:spPr>
        <a:xfrm>
          <a:off x="228241" y="6653813"/>
          <a:ext cx="1934443" cy="5076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Le Consultant SDP SA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283512</xdr:colOff>
      <xdr:row>32</xdr:row>
      <xdr:rowOff>188419</xdr:rowOff>
    </xdr:from>
    <xdr:to>
      <xdr:col>11</xdr:col>
      <xdr:colOff>709896</xdr:colOff>
      <xdr:row>35</xdr:row>
      <xdr:rowOff>121185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48B4E93-B60F-4E8F-80EE-D5416BEE5F73}"/>
            </a:ext>
          </a:extLst>
        </xdr:cNvPr>
        <xdr:cNvSpPr txBox="1"/>
      </xdr:nvSpPr>
      <xdr:spPr>
        <a:xfrm>
          <a:off x="10456212" y="6655894"/>
          <a:ext cx="2388534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Directeur du pole bâtiment et edifices publics</a:t>
          </a:r>
          <a:r>
            <a:rPr lang="fr-FR" sz="1100" baseline="0"/>
            <a:t> </a:t>
          </a:r>
          <a:r>
            <a:rPr lang="fr-FR" sz="1100"/>
            <a:t>SIRAT SA</a:t>
          </a:r>
        </a:p>
      </xdr:txBody>
    </xdr:sp>
    <xdr:clientData/>
  </xdr:twoCellAnchor>
  <xdr:twoCellAnchor>
    <xdr:from>
      <xdr:col>3</xdr:col>
      <xdr:colOff>605119</xdr:colOff>
      <xdr:row>32</xdr:row>
      <xdr:rowOff>188820</xdr:rowOff>
    </xdr:from>
    <xdr:to>
      <xdr:col>6</xdr:col>
      <xdr:colOff>560296</xdr:colOff>
      <xdr:row>35</xdr:row>
      <xdr:rowOff>121586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14ED282-953C-4FE2-87D4-1920235EBC53}"/>
            </a:ext>
          </a:extLst>
        </xdr:cNvPr>
        <xdr:cNvSpPr txBox="1"/>
      </xdr:nvSpPr>
      <xdr:spPr>
        <a:xfrm>
          <a:off x="5872444" y="6656295"/>
          <a:ext cx="2241177" cy="5137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Chef de</a:t>
          </a:r>
          <a:r>
            <a:rPr lang="fr-FR" sz="1100" baseline="0"/>
            <a:t> projet                                            SIRAT SA</a:t>
          </a:r>
          <a:endParaRPr lang="fr-FR" sz="1100"/>
        </a:p>
      </xdr:txBody>
    </xdr:sp>
    <xdr:clientData/>
  </xdr:twoCellAnchor>
  <xdr:twoCellAnchor>
    <xdr:from>
      <xdr:col>0</xdr:col>
      <xdr:colOff>228241</xdr:colOff>
      <xdr:row>32</xdr:row>
      <xdr:rowOff>186338</xdr:rowOff>
    </xdr:from>
    <xdr:to>
      <xdr:col>1</xdr:col>
      <xdr:colOff>1819784</xdr:colOff>
      <xdr:row>35</xdr:row>
      <xdr:rowOff>112992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0DF9231-5AA7-4089-B35B-340C69DF5751}"/>
            </a:ext>
          </a:extLst>
        </xdr:cNvPr>
        <xdr:cNvSpPr txBox="1"/>
      </xdr:nvSpPr>
      <xdr:spPr>
        <a:xfrm>
          <a:off x="228241" y="6653813"/>
          <a:ext cx="1934443" cy="5076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Le Consultant SDP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workbookViewId="0">
      <selection activeCell="F14" sqref="F14"/>
    </sheetView>
  </sheetViews>
  <sheetFormatPr baseColWidth="10" defaultColWidth="11.42578125" defaultRowHeight="15"/>
  <cols>
    <col min="1" max="1" width="5.140625" style="3" customWidth="1"/>
    <col min="2" max="2" width="64.28515625" style="3" customWidth="1"/>
    <col min="3" max="8" width="11.42578125" style="3"/>
    <col min="9" max="9" width="14.28515625" style="3" customWidth="1"/>
    <col min="10" max="10" width="14.5703125" style="42" bestFit="1" customWidth="1"/>
    <col min="11" max="11" width="13.5703125" style="3" customWidth="1"/>
    <col min="12" max="12" width="14.28515625" style="3" bestFit="1" customWidth="1"/>
    <col min="13" max="16384" width="11.42578125" style="3"/>
  </cols>
  <sheetData>
    <row r="1" spans="1:15" ht="15.7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2"/>
    </row>
    <row r="2" spans="1:15" ht="15.7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  <c r="N2" s="2"/>
      <c r="O2" s="2"/>
    </row>
    <row r="3" spans="1:15" ht="18.75">
      <c r="A3" s="45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2"/>
      <c r="N3" s="2"/>
      <c r="O3" s="2"/>
    </row>
    <row r="4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5"/>
      <c r="M4" s="2"/>
      <c r="N4" s="2"/>
      <c r="O4" s="2"/>
    </row>
    <row r="5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2"/>
      <c r="N5" s="2"/>
      <c r="O5" s="2"/>
    </row>
    <row r="6" spans="1:15">
      <c r="A6" s="47" t="s">
        <v>5</v>
      </c>
      <c r="B6" s="47"/>
      <c r="C6" s="47"/>
      <c r="D6" s="47"/>
      <c r="E6" s="47"/>
      <c r="F6" s="47"/>
      <c r="G6" s="47"/>
      <c r="H6" s="6"/>
      <c r="I6" s="48"/>
      <c r="J6" s="48"/>
      <c r="K6" s="48"/>
      <c r="L6" s="48"/>
      <c r="M6" s="2"/>
      <c r="N6" s="2"/>
      <c r="O6" s="2"/>
    </row>
    <row r="7" spans="1:15">
      <c r="A7" s="47" t="s">
        <v>6</v>
      </c>
      <c r="B7" s="47"/>
      <c r="C7" s="47"/>
      <c r="D7" s="47"/>
      <c r="E7" s="47"/>
      <c r="F7" s="47"/>
      <c r="G7" s="7"/>
      <c r="H7" s="2"/>
      <c r="I7" s="48" t="s">
        <v>7</v>
      </c>
      <c r="J7" s="48"/>
      <c r="K7" s="48"/>
      <c r="L7" s="48"/>
      <c r="M7" s="2"/>
      <c r="N7" s="2"/>
      <c r="O7" s="2"/>
    </row>
    <row r="8" spans="1:15">
      <c r="A8" s="50" t="s">
        <v>8</v>
      </c>
      <c r="B8" s="50" t="s">
        <v>9</v>
      </c>
      <c r="C8" s="50" t="s">
        <v>10</v>
      </c>
      <c r="D8" s="51" t="s">
        <v>11</v>
      </c>
      <c r="E8" s="51"/>
      <c r="F8" s="51"/>
      <c r="G8" s="51"/>
      <c r="H8" s="52" t="s">
        <v>12</v>
      </c>
      <c r="I8" s="50" t="s">
        <v>13</v>
      </c>
      <c r="J8" s="50"/>
      <c r="K8" s="50"/>
      <c r="L8" s="50"/>
      <c r="M8" s="2"/>
      <c r="N8" s="2"/>
      <c r="O8" s="2"/>
    </row>
    <row r="9" spans="1:15" ht="17.25" customHeight="1">
      <c r="A9" s="50"/>
      <c r="B9" s="50"/>
      <c r="C9" s="50"/>
      <c r="D9" s="8" t="s">
        <v>14</v>
      </c>
      <c r="E9" s="9" t="s">
        <v>15</v>
      </c>
      <c r="F9" s="9" t="s">
        <v>16</v>
      </c>
      <c r="G9" s="9" t="s">
        <v>17</v>
      </c>
      <c r="H9" s="52"/>
      <c r="I9" s="9" t="s">
        <v>14</v>
      </c>
      <c r="J9" s="10" t="s">
        <v>15</v>
      </c>
      <c r="K9" s="10" t="s">
        <v>16</v>
      </c>
      <c r="L9" s="10" t="s">
        <v>17</v>
      </c>
      <c r="M9" s="2"/>
      <c r="N9" s="2"/>
      <c r="O9" s="11"/>
    </row>
    <row r="10" spans="1:15">
      <c r="A10" s="53" t="s">
        <v>18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5"/>
      <c r="M10" s="2"/>
      <c r="N10" s="2"/>
      <c r="O10" s="11"/>
    </row>
    <row r="11" spans="1:15">
      <c r="A11" s="12">
        <v>1</v>
      </c>
      <c r="B11" s="13" t="s">
        <v>19</v>
      </c>
      <c r="C11" s="12" t="s">
        <v>20</v>
      </c>
      <c r="D11" s="14">
        <v>24</v>
      </c>
      <c r="E11" s="15">
        <v>0</v>
      </c>
      <c r="F11" s="16">
        <v>2</v>
      </c>
      <c r="G11" s="17">
        <f>F11+E11</f>
        <v>2</v>
      </c>
      <c r="H11" s="18">
        <v>5000000</v>
      </c>
      <c r="I11" s="19">
        <f>H11*D11</f>
        <v>120000000</v>
      </c>
      <c r="J11" s="17">
        <f>H11*E11</f>
        <v>0</v>
      </c>
      <c r="K11" s="20">
        <f>H11*F11</f>
        <v>10000000</v>
      </c>
      <c r="L11" s="20">
        <f>H11*G11</f>
        <v>10000000</v>
      </c>
      <c r="M11" s="2"/>
      <c r="N11" s="2"/>
      <c r="O11" s="2"/>
    </row>
    <row r="12" spans="1:15">
      <c r="A12" s="12">
        <v>2</v>
      </c>
      <c r="B12" s="21" t="s">
        <v>21</v>
      </c>
      <c r="C12" s="12" t="s">
        <v>20</v>
      </c>
      <c r="D12" s="14">
        <v>24</v>
      </c>
      <c r="E12" s="15">
        <v>0</v>
      </c>
      <c r="F12" s="16">
        <v>2</v>
      </c>
      <c r="G12" s="17">
        <f t="shared" ref="G12:G15" si="0">F12+E12</f>
        <v>2</v>
      </c>
      <c r="H12" s="18">
        <v>3250000</v>
      </c>
      <c r="I12" s="19">
        <f t="shared" ref="I12:I15" si="1">H12*D12</f>
        <v>78000000</v>
      </c>
      <c r="J12" s="17">
        <f t="shared" ref="J12:J15" si="2">H12*E12</f>
        <v>0</v>
      </c>
      <c r="K12" s="20">
        <f t="shared" ref="K12:K15" si="3">H12*F12</f>
        <v>6500000</v>
      </c>
      <c r="L12" s="20">
        <f t="shared" ref="L12:L15" si="4">H12*G12</f>
        <v>6500000</v>
      </c>
      <c r="M12" s="2"/>
      <c r="N12" s="2"/>
      <c r="O12" s="2"/>
    </row>
    <row r="13" spans="1:15">
      <c r="A13" s="12">
        <v>3</v>
      </c>
      <c r="B13" s="21" t="s">
        <v>22</v>
      </c>
      <c r="C13" s="12" t="s">
        <v>20</v>
      </c>
      <c r="D13" s="14">
        <v>24</v>
      </c>
      <c r="E13" s="15">
        <v>0</v>
      </c>
      <c r="F13" s="16">
        <v>2</v>
      </c>
      <c r="G13" s="22">
        <f t="shared" si="0"/>
        <v>2</v>
      </c>
      <c r="H13" s="18">
        <v>3000000</v>
      </c>
      <c r="I13" s="19">
        <f t="shared" si="1"/>
        <v>72000000</v>
      </c>
      <c r="J13" s="17">
        <f t="shared" si="2"/>
        <v>0</v>
      </c>
      <c r="K13" s="20">
        <f t="shared" si="3"/>
        <v>6000000</v>
      </c>
      <c r="L13" s="20">
        <f t="shared" si="4"/>
        <v>6000000</v>
      </c>
      <c r="M13" s="2"/>
      <c r="N13" s="2"/>
      <c r="O13" s="2"/>
    </row>
    <row r="14" spans="1:15">
      <c r="A14" s="12">
        <v>4</v>
      </c>
      <c r="B14" s="21" t="s">
        <v>23</v>
      </c>
      <c r="C14" s="12" t="s">
        <v>20</v>
      </c>
      <c r="D14" s="14">
        <v>144</v>
      </c>
      <c r="E14" s="15">
        <v>0</v>
      </c>
      <c r="F14" s="16">
        <v>12</v>
      </c>
      <c r="G14" s="22">
        <f t="shared" si="0"/>
        <v>12</v>
      </c>
      <c r="H14" s="18">
        <v>1200000</v>
      </c>
      <c r="I14" s="19">
        <f t="shared" si="1"/>
        <v>172800000</v>
      </c>
      <c r="J14" s="17">
        <f t="shared" si="2"/>
        <v>0</v>
      </c>
      <c r="K14" s="20">
        <f t="shared" si="3"/>
        <v>14400000</v>
      </c>
      <c r="L14" s="19">
        <f t="shared" si="4"/>
        <v>14400000</v>
      </c>
      <c r="M14" s="2"/>
      <c r="N14" s="2"/>
      <c r="O14" s="2"/>
    </row>
    <row r="15" spans="1:15">
      <c r="A15" s="12">
        <v>5</v>
      </c>
      <c r="B15" s="21" t="s">
        <v>24</v>
      </c>
      <c r="C15" s="12" t="s">
        <v>20</v>
      </c>
      <c r="D15" s="14">
        <v>13</v>
      </c>
      <c r="E15" s="15">
        <v>0</v>
      </c>
      <c r="F15" s="16">
        <v>2</v>
      </c>
      <c r="G15" s="22">
        <f t="shared" si="0"/>
        <v>2</v>
      </c>
      <c r="H15" s="18">
        <v>3000000</v>
      </c>
      <c r="I15" s="19">
        <f t="shared" si="1"/>
        <v>39000000</v>
      </c>
      <c r="J15" s="17">
        <f t="shared" si="2"/>
        <v>0</v>
      </c>
      <c r="K15" s="16">
        <f t="shared" si="3"/>
        <v>6000000</v>
      </c>
      <c r="L15" s="19">
        <f t="shared" si="4"/>
        <v>6000000</v>
      </c>
      <c r="M15" s="23"/>
      <c r="N15" s="2"/>
      <c r="O15" s="2"/>
    </row>
    <row r="16" spans="1:15">
      <c r="A16" s="49" t="s">
        <v>25</v>
      </c>
      <c r="B16" s="49"/>
      <c r="C16" s="49"/>
      <c r="D16" s="49"/>
      <c r="E16" s="49"/>
      <c r="F16" s="49"/>
      <c r="G16" s="49"/>
      <c r="H16" s="49"/>
      <c r="I16" s="19">
        <f>SUM(I11:I15)</f>
        <v>481800000</v>
      </c>
      <c r="J16" s="17">
        <f t="shared" ref="J16:L16" si="5">SUM(J11:J15)</f>
        <v>0</v>
      </c>
      <c r="K16" s="19">
        <f t="shared" si="5"/>
        <v>42900000</v>
      </c>
      <c r="L16" s="19">
        <f t="shared" si="5"/>
        <v>42900000</v>
      </c>
      <c r="M16" s="23"/>
      <c r="N16" s="2"/>
      <c r="O16" s="2"/>
    </row>
    <row r="17" spans="1:17">
      <c r="A17" s="12"/>
      <c r="B17" s="56" t="s">
        <v>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"/>
      <c r="N17" s="2"/>
      <c r="O17" s="2"/>
    </row>
    <row r="18" spans="1:17" ht="24">
      <c r="A18" s="12">
        <v>6</v>
      </c>
      <c r="B18" s="21" t="s">
        <v>27</v>
      </c>
      <c r="C18" s="12" t="s">
        <v>28</v>
      </c>
      <c r="D18" s="24">
        <v>48</v>
      </c>
      <c r="E18" s="15">
        <v>0</v>
      </c>
      <c r="F18" s="17">
        <v>4</v>
      </c>
      <c r="G18" s="17">
        <f>F18+E18</f>
        <v>4</v>
      </c>
      <c r="H18" s="18">
        <v>950000</v>
      </c>
      <c r="I18" s="19">
        <f>H18*D18</f>
        <v>45600000</v>
      </c>
      <c r="J18" s="17">
        <f>H18*E18</f>
        <v>0</v>
      </c>
      <c r="K18" s="20">
        <f>H18*F18</f>
        <v>3800000</v>
      </c>
      <c r="L18" s="19">
        <f>H18*G18</f>
        <v>3800000</v>
      </c>
      <c r="M18" s="2"/>
      <c r="N18" s="2"/>
      <c r="O18" s="2"/>
    </row>
    <row r="19" spans="1:17" ht="24">
      <c r="A19" s="12">
        <v>7</v>
      </c>
      <c r="B19" s="21" t="s">
        <v>29</v>
      </c>
      <c r="C19" s="12" t="s">
        <v>30</v>
      </c>
      <c r="D19" s="24">
        <v>6</v>
      </c>
      <c r="E19" s="15">
        <v>0</v>
      </c>
      <c r="F19" s="17">
        <v>0.5</v>
      </c>
      <c r="G19" s="17">
        <f>F19+E19</f>
        <v>0.5</v>
      </c>
      <c r="H19" s="18">
        <v>2400000</v>
      </c>
      <c r="I19" s="19">
        <f>H19*D19</f>
        <v>14400000</v>
      </c>
      <c r="J19" s="17">
        <f>H19*E19</f>
        <v>0</v>
      </c>
      <c r="K19" s="20">
        <f>H19*F19</f>
        <v>1200000</v>
      </c>
      <c r="L19" s="19">
        <f>H19*G19</f>
        <v>1200000</v>
      </c>
      <c r="M19" s="2"/>
      <c r="N19" s="2"/>
      <c r="O19" s="2"/>
    </row>
    <row r="20" spans="1:17">
      <c r="A20" s="49" t="s">
        <v>31</v>
      </c>
      <c r="B20" s="49"/>
      <c r="C20" s="49"/>
      <c r="D20" s="49"/>
      <c r="E20" s="49"/>
      <c r="F20" s="49"/>
      <c r="G20" s="49"/>
      <c r="H20" s="49"/>
      <c r="I20" s="19">
        <f>SUM(I18:I19)</f>
        <v>60000000</v>
      </c>
      <c r="J20" s="17">
        <f t="shared" ref="J20:L20" si="6">SUM(J18:J19)</f>
        <v>0</v>
      </c>
      <c r="K20" s="19">
        <f t="shared" si="6"/>
        <v>5000000</v>
      </c>
      <c r="L20" s="19">
        <f t="shared" si="6"/>
        <v>5000000</v>
      </c>
      <c r="M20" s="23"/>
      <c r="N20" s="2"/>
      <c r="O20" s="2"/>
    </row>
    <row r="21" spans="1:17">
      <c r="A21" s="56" t="s">
        <v>32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2"/>
      <c r="N21" s="2"/>
      <c r="O21" s="2"/>
    </row>
    <row r="22" spans="1:17">
      <c r="A22" s="12">
        <v>8</v>
      </c>
      <c r="B22" s="25" t="s">
        <v>33</v>
      </c>
      <c r="C22" s="12" t="s">
        <v>30</v>
      </c>
      <c r="D22" s="24">
        <v>24</v>
      </c>
      <c r="E22" s="15">
        <v>0</v>
      </c>
      <c r="F22" s="17">
        <v>2</v>
      </c>
      <c r="G22" s="17">
        <f>F22+E22</f>
        <v>2</v>
      </c>
      <c r="H22" s="18">
        <v>150000</v>
      </c>
      <c r="I22" s="19">
        <f>H22*D22</f>
        <v>3600000</v>
      </c>
      <c r="J22" s="17">
        <f>H22*E22</f>
        <v>0</v>
      </c>
      <c r="K22" s="16">
        <f>H22*F22</f>
        <v>300000</v>
      </c>
      <c r="L22" s="19">
        <f>H22*G22</f>
        <v>300000</v>
      </c>
      <c r="M22" s="11"/>
      <c r="N22" s="2"/>
      <c r="O22" s="2"/>
    </row>
    <row r="23" spans="1:17">
      <c r="A23" s="12">
        <v>9</v>
      </c>
      <c r="B23" s="25" t="s">
        <v>34</v>
      </c>
      <c r="C23" s="12" t="s">
        <v>30</v>
      </c>
      <c r="D23" s="26">
        <v>8</v>
      </c>
      <c r="E23" s="27">
        <v>0</v>
      </c>
      <c r="F23" s="17">
        <v>0</v>
      </c>
      <c r="G23" s="17">
        <f t="shared" ref="G23:G24" si="7">F23+E23</f>
        <v>0</v>
      </c>
      <c r="H23" s="18">
        <v>200000</v>
      </c>
      <c r="I23" s="19">
        <f t="shared" ref="I23:I24" si="8">H23*D23</f>
        <v>1600000</v>
      </c>
      <c r="J23" s="17">
        <f t="shared" ref="J23:J24" si="9">H23*E23</f>
        <v>0</v>
      </c>
      <c r="K23" s="16">
        <f t="shared" ref="K23:K24" si="10">H23*F23</f>
        <v>0</v>
      </c>
      <c r="L23" s="19">
        <f t="shared" ref="L23:L24" si="11">H23*G23</f>
        <v>0</v>
      </c>
      <c r="M23" s="11"/>
      <c r="N23" s="2"/>
      <c r="O23" s="2"/>
    </row>
    <row r="24" spans="1:17">
      <c r="A24" s="12">
        <v>10</v>
      </c>
      <c r="B24" s="25" t="s">
        <v>35</v>
      </c>
      <c r="C24" s="12" t="s">
        <v>30</v>
      </c>
      <c r="D24" s="26">
        <v>1</v>
      </c>
      <c r="E24" s="27">
        <v>0</v>
      </c>
      <c r="F24" s="17">
        <v>0</v>
      </c>
      <c r="G24" s="17">
        <f t="shared" si="7"/>
        <v>0</v>
      </c>
      <c r="H24" s="18">
        <v>2000000</v>
      </c>
      <c r="I24" s="19">
        <f t="shared" si="8"/>
        <v>2000000</v>
      </c>
      <c r="J24" s="17">
        <f t="shared" si="9"/>
        <v>0</v>
      </c>
      <c r="K24" s="16">
        <f t="shared" si="10"/>
        <v>0</v>
      </c>
      <c r="L24" s="19">
        <f t="shared" si="11"/>
        <v>0</v>
      </c>
      <c r="M24" s="11"/>
      <c r="N24" s="2"/>
      <c r="O24" s="2"/>
    </row>
    <row r="25" spans="1:17">
      <c r="A25" s="49" t="s">
        <v>31</v>
      </c>
      <c r="B25" s="49"/>
      <c r="C25" s="49"/>
      <c r="D25" s="49"/>
      <c r="E25" s="49"/>
      <c r="F25" s="49"/>
      <c r="G25" s="49"/>
      <c r="H25" s="49"/>
      <c r="I25" s="19">
        <f>SUM(I22:I24)</f>
        <v>7200000</v>
      </c>
      <c r="J25" s="17">
        <f t="shared" ref="J25:L25" si="12">SUM(J22:J24)</f>
        <v>0</v>
      </c>
      <c r="K25" s="16">
        <f t="shared" si="12"/>
        <v>300000</v>
      </c>
      <c r="L25" s="19">
        <f t="shared" si="12"/>
        <v>300000</v>
      </c>
      <c r="M25" s="23"/>
      <c r="N25" s="2"/>
      <c r="O25" s="2"/>
    </row>
    <row r="26" spans="1:17" ht="15.75">
      <c r="A26" s="28"/>
      <c r="B26" s="58" t="s">
        <v>36</v>
      </c>
      <c r="C26" s="59"/>
      <c r="D26" s="59"/>
      <c r="E26" s="59"/>
      <c r="F26" s="59"/>
      <c r="G26" s="59"/>
      <c r="H26" s="60"/>
      <c r="I26" s="29">
        <f>I25+I20+I16</f>
        <v>549000000</v>
      </c>
      <c r="J26" s="29">
        <f t="shared" ref="J26:L26" si="13">J25+J20+J16</f>
        <v>0</v>
      </c>
      <c r="K26" s="29">
        <f t="shared" si="13"/>
        <v>48200000</v>
      </c>
      <c r="L26" s="29">
        <f t="shared" si="13"/>
        <v>48200000</v>
      </c>
      <c r="M26" s="11"/>
      <c r="N26" s="30"/>
      <c r="O26" s="31"/>
      <c r="P26" s="2"/>
      <c r="Q26" s="2"/>
    </row>
    <row r="27" spans="1:17" ht="15.75">
      <c r="A27" s="32"/>
      <c r="B27" s="58" t="s">
        <v>37</v>
      </c>
      <c r="C27" s="59"/>
      <c r="D27" s="59"/>
      <c r="E27" s="59"/>
      <c r="F27" s="59"/>
      <c r="G27" s="59"/>
      <c r="H27" s="60"/>
      <c r="I27" s="29"/>
      <c r="J27" s="29">
        <f>I26*0.2</f>
        <v>109800000</v>
      </c>
      <c r="K27" s="29">
        <f>-K26*0.25</f>
        <v>-12050000</v>
      </c>
      <c r="L27" s="29">
        <f>J27+K27</f>
        <v>97750000</v>
      </c>
      <c r="M27" s="11"/>
      <c r="N27" s="30"/>
      <c r="O27" s="31"/>
      <c r="P27" s="2"/>
      <c r="Q27" s="2"/>
    </row>
    <row r="28" spans="1:17" ht="15.75">
      <c r="A28" s="32"/>
      <c r="B28" s="58" t="s">
        <v>38</v>
      </c>
      <c r="C28" s="59"/>
      <c r="D28" s="59"/>
      <c r="E28" s="59"/>
      <c r="F28" s="59"/>
      <c r="G28" s="59"/>
      <c r="H28" s="60"/>
      <c r="I28" s="29"/>
      <c r="J28" s="29">
        <f t="shared" ref="J28:K28" si="14">J26+J27</f>
        <v>109800000</v>
      </c>
      <c r="K28" s="29">
        <f t="shared" si="14"/>
        <v>36150000</v>
      </c>
      <c r="L28" s="29">
        <f>J28+K28</f>
        <v>145950000</v>
      </c>
      <c r="M28" s="11"/>
      <c r="N28" s="30"/>
      <c r="O28" s="31"/>
      <c r="P28" s="2"/>
      <c r="Q28" s="2"/>
    </row>
    <row r="29" spans="1:17" ht="15.75">
      <c r="A29" s="32"/>
      <c r="B29" s="58" t="s">
        <v>39</v>
      </c>
      <c r="C29" s="59"/>
      <c r="D29" s="59"/>
      <c r="E29" s="59"/>
      <c r="F29" s="59"/>
      <c r="G29" s="59"/>
      <c r="H29" s="60"/>
      <c r="I29" s="29">
        <f>I26*18%</f>
        <v>98820000</v>
      </c>
      <c r="J29" s="29">
        <f>J28*18%</f>
        <v>19764000</v>
      </c>
      <c r="K29" s="29">
        <f>K28*18%</f>
        <v>6507000</v>
      </c>
      <c r="L29" s="29">
        <f>L28*18%</f>
        <v>26271000</v>
      </c>
      <c r="M29" s="2"/>
      <c r="N29" s="2"/>
      <c r="O29" s="2"/>
      <c r="P29" s="2"/>
      <c r="Q29" s="2"/>
    </row>
    <row r="30" spans="1:17" ht="15.75">
      <c r="A30" s="32"/>
      <c r="B30" s="58" t="s">
        <v>40</v>
      </c>
      <c r="C30" s="59"/>
      <c r="D30" s="59"/>
      <c r="E30" s="59"/>
      <c r="F30" s="59"/>
      <c r="G30" s="59"/>
      <c r="H30" s="60"/>
      <c r="I30" s="29">
        <f>I29+I26</f>
        <v>647820000</v>
      </c>
      <c r="J30" s="29">
        <f t="shared" ref="J30:K30" si="15">J28+J29</f>
        <v>129564000</v>
      </c>
      <c r="K30" s="29">
        <f t="shared" si="15"/>
        <v>42657000</v>
      </c>
      <c r="L30" s="29">
        <f>J30+K30</f>
        <v>172221000</v>
      </c>
      <c r="M30" s="11"/>
      <c r="N30" s="33"/>
      <c r="O30" s="2"/>
      <c r="P30" s="2"/>
      <c r="Q30" s="2"/>
    </row>
    <row r="31" spans="1:17">
      <c r="A31" s="57" t="s">
        <v>41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2"/>
      <c r="N31" s="2"/>
      <c r="O31" s="2"/>
      <c r="P31" s="2"/>
      <c r="Q31" s="2"/>
    </row>
    <row r="32" spans="1:17">
      <c r="A32" s="57" t="s">
        <v>42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2"/>
      <c r="N32" s="2"/>
      <c r="O32" s="2"/>
      <c r="P32" s="2"/>
      <c r="Q32" s="2"/>
    </row>
    <row r="33" spans="1:17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"/>
      <c r="N33" s="2"/>
      <c r="O33" s="2"/>
      <c r="P33" s="2"/>
      <c r="Q33" s="2"/>
    </row>
    <row r="34" spans="1:17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2"/>
      <c r="N34" s="2"/>
      <c r="O34" s="2"/>
      <c r="P34" s="2"/>
      <c r="Q34" s="2"/>
    </row>
    <row r="35" spans="1:17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2"/>
      <c r="N35" s="2"/>
    </row>
    <row r="36" spans="1:17" ht="15.75">
      <c r="B36" s="36"/>
      <c r="C36" s="37"/>
      <c r="D36" s="38"/>
      <c r="E36" s="39"/>
      <c r="F36" s="39"/>
      <c r="G36" s="39"/>
      <c r="H36" s="6"/>
      <c r="I36" s="1"/>
      <c r="J36" s="1"/>
      <c r="K36" s="1"/>
      <c r="L36" s="1"/>
    </row>
    <row r="37" spans="1:17">
      <c r="B37" s="2"/>
      <c r="C37" s="2"/>
      <c r="D37" s="2"/>
      <c r="E37" s="40"/>
      <c r="F37" s="40"/>
      <c r="G37" s="40"/>
      <c r="H37" s="2"/>
      <c r="I37" s="2"/>
      <c r="J37" s="41"/>
      <c r="K37" s="2"/>
      <c r="L37" s="2"/>
    </row>
    <row r="38" spans="1:17">
      <c r="B38" s="2"/>
      <c r="C38" s="2"/>
      <c r="D38" s="2"/>
      <c r="E38" s="40"/>
      <c r="F38" s="40"/>
      <c r="G38" s="40"/>
      <c r="H38" s="2"/>
      <c r="I38" s="2"/>
      <c r="J38" s="41"/>
      <c r="K38" s="2"/>
      <c r="L38" s="2"/>
    </row>
    <row r="39" spans="1:17">
      <c r="B39" s="2"/>
      <c r="C39" s="2"/>
      <c r="D39" s="2"/>
      <c r="E39" s="40"/>
      <c r="F39" s="40"/>
      <c r="G39" s="40"/>
      <c r="H39" s="2"/>
      <c r="I39" s="2"/>
      <c r="J39" s="41"/>
      <c r="K39" s="2"/>
      <c r="L39" s="2"/>
    </row>
    <row r="40" spans="1:17">
      <c r="B40" s="2"/>
      <c r="C40" s="2"/>
      <c r="D40" s="2"/>
      <c r="E40" s="40"/>
      <c r="F40" s="40"/>
      <c r="G40" s="40"/>
      <c r="H40" s="2"/>
      <c r="I40" s="2"/>
      <c r="J40" s="41"/>
      <c r="K40" s="2"/>
      <c r="L40" s="2"/>
    </row>
    <row r="41" spans="1:17">
      <c r="B41" s="2"/>
      <c r="C41" s="2"/>
      <c r="D41" s="2"/>
      <c r="E41" s="40"/>
      <c r="F41" s="40"/>
      <c r="G41" s="40"/>
      <c r="H41" s="2"/>
      <c r="I41" s="2"/>
      <c r="J41" s="41"/>
      <c r="K41" s="2"/>
      <c r="L41" s="2"/>
    </row>
    <row r="42" spans="1:17">
      <c r="B42" s="2"/>
      <c r="C42" s="2"/>
      <c r="D42" s="2"/>
      <c r="E42" s="40"/>
      <c r="F42" s="40"/>
      <c r="G42" s="40"/>
      <c r="H42" s="2"/>
      <c r="I42" s="2"/>
      <c r="J42" s="41"/>
      <c r="K42" s="2"/>
      <c r="L42" s="2"/>
    </row>
    <row r="43" spans="1:17">
      <c r="B43" s="2"/>
      <c r="C43" s="2"/>
      <c r="D43" s="2"/>
      <c r="E43" s="40"/>
      <c r="F43" s="40"/>
      <c r="G43" s="40"/>
      <c r="H43" s="2"/>
      <c r="I43" s="2"/>
      <c r="J43" s="41"/>
      <c r="K43" s="2"/>
      <c r="L43" s="2"/>
    </row>
    <row r="44" spans="1:17">
      <c r="B44" s="2"/>
      <c r="C44" s="2"/>
      <c r="D44" s="2"/>
      <c r="E44" s="40"/>
      <c r="F44" s="40"/>
      <c r="G44" s="40"/>
      <c r="H44" s="2"/>
      <c r="I44" s="2"/>
      <c r="J44" s="41"/>
      <c r="K44" s="2"/>
      <c r="L44" s="2"/>
    </row>
  </sheetData>
  <mergeCells count="27">
    <mergeCell ref="A32:L32"/>
    <mergeCell ref="B26:H26"/>
    <mergeCell ref="B27:H27"/>
    <mergeCell ref="B28:H28"/>
    <mergeCell ref="B29:H29"/>
    <mergeCell ref="B30:H30"/>
    <mergeCell ref="A31:L31"/>
    <mergeCell ref="A25:H25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1:L1"/>
    <mergeCell ref="A2:L2"/>
    <mergeCell ref="A3:L3"/>
    <mergeCell ref="A4:K4"/>
    <mergeCell ref="A6:G6"/>
    <mergeCell ref="I6:L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2925F-A79E-44DE-A994-B0B5C6AD5CCD}">
  <dimension ref="A1:Q43"/>
  <sheetViews>
    <sheetView workbookViewId="0">
      <selection activeCell="E15" sqref="E15"/>
    </sheetView>
  </sheetViews>
  <sheetFormatPr baseColWidth="10" defaultColWidth="11.42578125" defaultRowHeight="15"/>
  <cols>
    <col min="1" max="1" width="5.140625" style="3" customWidth="1"/>
    <col min="2" max="2" width="62.42578125" style="3" customWidth="1"/>
    <col min="3" max="7" width="11.42578125" style="3"/>
    <col min="8" max="8" width="12.5703125" style="3" customWidth="1"/>
    <col min="9" max="9" width="15.28515625" style="3" bestFit="1" customWidth="1"/>
    <col min="10" max="10" width="15.28515625" style="42" bestFit="1" customWidth="1"/>
    <col min="11" max="11" width="14.140625" style="3" bestFit="1" customWidth="1"/>
    <col min="12" max="12" width="15.28515625" style="3" bestFit="1" customWidth="1"/>
    <col min="13" max="16384" width="11.42578125" style="3"/>
  </cols>
  <sheetData>
    <row r="1" spans="1:15" ht="15.7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2"/>
    </row>
    <row r="2" spans="1:15" ht="15.7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  <c r="N2" s="2"/>
      <c r="O2" s="2"/>
    </row>
    <row r="3" spans="1:15" ht="18.75">
      <c r="A3" s="45" t="s">
        <v>43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2"/>
      <c r="N3" s="2"/>
      <c r="O3" s="2"/>
    </row>
    <row r="4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5"/>
      <c r="M4" s="2"/>
      <c r="N4" s="2"/>
      <c r="O4" s="2"/>
    </row>
    <row r="5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2"/>
      <c r="N5" s="2"/>
      <c r="O5" s="2"/>
    </row>
    <row r="6" spans="1:15">
      <c r="A6" s="47" t="s">
        <v>5</v>
      </c>
      <c r="B6" s="47"/>
      <c r="C6" s="47"/>
      <c r="D6" s="47"/>
      <c r="E6" s="47"/>
      <c r="F6" s="47"/>
      <c r="G6" s="47"/>
      <c r="H6" s="6"/>
      <c r="I6" s="48"/>
      <c r="J6" s="48"/>
      <c r="K6" s="48"/>
      <c r="L6" s="48"/>
      <c r="M6" s="2"/>
      <c r="N6" s="2"/>
      <c r="O6" s="2"/>
    </row>
    <row r="7" spans="1:15">
      <c r="A7" s="47" t="s">
        <v>6</v>
      </c>
      <c r="B7" s="47"/>
      <c r="C7" s="47"/>
      <c r="D7" s="47"/>
      <c r="E7" s="47"/>
      <c r="F7" s="47"/>
      <c r="G7" s="7"/>
      <c r="H7" s="2"/>
      <c r="I7" s="48" t="s">
        <v>44</v>
      </c>
      <c r="J7" s="48"/>
      <c r="K7" s="48"/>
      <c r="L7" s="48"/>
      <c r="M7" s="2"/>
      <c r="N7" s="2"/>
      <c r="O7" s="2"/>
    </row>
    <row r="8" spans="1:15">
      <c r="A8" s="50" t="s">
        <v>8</v>
      </c>
      <c r="B8" s="50" t="s">
        <v>9</v>
      </c>
      <c r="C8" s="50" t="s">
        <v>10</v>
      </c>
      <c r="D8" s="51" t="s">
        <v>11</v>
      </c>
      <c r="E8" s="51"/>
      <c r="F8" s="51"/>
      <c r="G8" s="51"/>
      <c r="H8" s="52" t="s">
        <v>12</v>
      </c>
      <c r="I8" s="50" t="s">
        <v>13</v>
      </c>
      <c r="J8" s="50"/>
      <c r="K8" s="50"/>
      <c r="L8" s="50"/>
      <c r="M8" s="2"/>
      <c r="N8" s="2"/>
      <c r="O8" s="2"/>
    </row>
    <row r="9" spans="1:15" ht="17.25" customHeight="1">
      <c r="A9" s="50"/>
      <c r="B9" s="50"/>
      <c r="C9" s="50"/>
      <c r="D9" s="8" t="s">
        <v>14</v>
      </c>
      <c r="E9" s="9" t="s">
        <v>15</v>
      </c>
      <c r="F9" s="9" t="s">
        <v>16</v>
      </c>
      <c r="G9" s="9" t="s">
        <v>17</v>
      </c>
      <c r="H9" s="52"/>
      <c r="I9" s="9" t="s">
        <v>14</v>
      </c>
      <c r="J9" s="10" t="s">
        <v>15</v>
      </c>
      <c r="K9" s="10" t="s">
        <v>16</v>
      </c>
      <c r="L9" s="10" t="s">
        <v>17</v>
      </c>
      <c r="M9" s="2"/>
      <c r="N9" s="2"/>
      <c r="O9" s="11"/>
    </row>
    <row r="10" spans="1:15">
      <c r="A10" s="53" t="s">
        <v>18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5"/>
      <c r="M10" s="2"/>
      <c r="N10" s="2"/>
      <c r="O10" s="11"/>
    </row>
    <row r="11" spans="1:15">
      <c r="A11" s="12">
        <v>1</v>
      </c>
      <c r="B11" s="13" t="s">
        <v>19</v>
      </c>
      <c r="C11" s="12" t="s">
        <v>20</v>
      </c>
      <c r="D11" s="14">
        <v>24</v>
      </c>
      <c r="E11" s="16">
        <v>2</v>
      </c>
      <c r="F11" s="16">
        <v>1</v>
      </c>
      <c r="G11" s="17">
        <f>F11+E11</f>
        <v>3</v>
      </c>
      <c r="H11" s="18">
        <v>5000000</v>
      </c>
      <c r="I11" s="19">
        <f>H11*D11</f>
        <v>120000000</v>
      </c>
      <c r="J11" s="17">
        <f>H11*E11</f>
        <v>10000000</v>
      </c>
      <c r="K11" s="20">
        <f>H11*F11</f>
        <v>5000000</v>
      </c>
      <c r="L11" s="20">
        <f>H11*G11</f>
        <v>15000000</v>
      </c>
      <c r="M11" s="2"/>
      <c r="N11" s="2"/>
      <c r="O11" s="2"/>
    </row>
    <row r="12" spans="1:15">
      <c r="A12" s="12">
        <v>2</v>
      </c>
      <c r="B12" s="21" t="s">
        <v>21</v>
      </c>
      <c r="C12" s="12" t="s">
        <v>20</v>
      </c>
      <c r="D12" s="14">
        <v>24</v>
      </c>
      <c r="E12" s="16">
        <v>2</v>
      </c>
      <c r="F12" s="16">
        <v>1</v>
      </c>
      <c r="G12" s="17">
        <f t="shared" ref="G12:G15" si="0">F12+E12</f>
        <v>3</v>
      </c>
      <c r="H12" s="18">
        <v>3250000</v>
      </c>
      <c r="I12" s="19">
        <f t="shared" ref="I12:I15" si="1">H12*D12</f>
        <v>78000000</v>
      </c>
      <c r="J12" s="17">
        <f t="shared" ref="J12:J15" si="2">H12*E12</f>
        <v>6500000</v>
      </c>
      <c r="K12" s="20">
        <f t="shared" ref="K12:K15" si="3">H12*F12</f>
        <v>3250000</v>
      </c>
      <c r="L12" s="20">
        <f t="shared" ref="L12:L15" si="4">H12*G12</f>
        <v>9750000</v>
      </c>
      <c r="M12" s="2"/>
      <c r="N12" s="2"/>
      <c r="O12" s="2"/>
    </row>
    <row r="13" spans="1:15">
      <c r="A13" s="12">
        <v>3</v>
      </c>
      <c r="B13" s="21" t="s">
        <v>22</v>
      </c>
      <c r="C13" s="12" t="s">
        <v>20</v>
      </c>
      <c r="D13" s="14">
        <v>24</v>
      </c>
      <c r="E13" s="16">
        <v>2</v>
      </c>
      <c r="F13" s="16">
        <v>1</v>
      </c>
      <c r="G13" s="22">
        <f t="shared" si="0"/>
        <v>3</v>
      </c>
      <c r="H13" s="18">
        <v>3000000</v>
      </c>
      <c r="I13" s="19">
        <f t="shared" si="1"/>
        <v>72000000</v>
      </c>
      <c r="J13" s="17">
        <f t="shared" si="2"/>
        <v>6000000</v>
      </c>
      <c r="K13" s="20">
        <f t="shared" si="3"/>
        <v>3000000</v>
      </c>
      <c r="L13" s="20">
        <f t="shared" si="4"/>
        <v>9000000</v>
      </c>
      <c r="M13" s="2"/>
      <c r="N13" s="2"/>
      <c r="O13" s="2"/>
    </row>
    <row r="14" spans="1:15">
      <c r="A14" s="12">
        <v>4</v>
      </c>
      <c r="B14" s="21" t="s">
        <v>23</v>
      </c>
      <c r="C14" s="12" t="s">
        <v>20</v>
      </c>
      <c r="D14" s="14">
        <v>144</v>
      </c>
      <c r="E14" s="16">
        <v>12</v>
      </c>
      <c r="F14" s="16">
        <v>6</v>
      </c>
      <c r="G14" s="22">
        <f t="shared" si="0"/>
        <v>18</v>
      </c>
      <c r="H14" s="18">
        <v>1200000</v>
      </c>
      <c r="I14" s="19">
        <f t="shared" si="1"/>
        <v>172800000</v>
      </c>
      <c r="J14" s="17">
        <f t="shared" si="2"/>
        <v>14400000</v>
      </c>
      <c r="K14" s="20">
        <f t="shared" si="3"/>
        <v>7200000</v>
      </c>
      <c r="L14" s="19">
        <f t="shared" si="4"/>
        <v>21600000</v>
      </c>
      <c r="M14" s="2"/>
      <c r="N14" s="2"/>
      <c r="O14" s="2"/>
    </row>
    <row r="15" spans="1:15">
      <c r="A15" s="12">
        <v>5</v>
      </c>
      <c r="B15" s="21" t="s">
        <v>24</v>
      </c>
      <c r="C15" s="12" t="s">
        <v>20</v>
      </c>
      <c r="D15" s="14">
        <v>13</v>
      </c>
      <c r="E15" s="16">
        <v>2</v>
      </c>
      <c r="F15" s="16">
        <v>1</v>
      </c>
      <c r="G15" s="22">
        <f t="shared" si="0"/>
        <v>3</v>
      </c>
      <c r="H15" s="18">
        <v>3000000</v>
      </c>
      <c r="I15" s="19">
        <f t="shared" si="1"/>
        <v>39000000</v>
      </c>
      <c r="J15" s="17">
        <f t="shared" si="2"/>
        <v>6000000</v>
      </c>
      <c r="K15" s="16">
        <f t="shared" si="3"/>
        <v>3000000</v>
      </c>
      <c r="L15" s="19">
        <f t="shared" si="4"/>
        <v>9000000</v>
      </c>
      <c r="M15" s="23"/>
      <c r="N15" s="2"/>
      <c r="O15" s="2"/>
    </row>
    <row r="16" spans="1:15">
      <c r="A16" s="49" t="s">
        <v>25</v>
      </c>
      <c r="B16" s="49"/>
      <c r="C16" s="49"/>
      <c r="D16" s="49"/>
      <c r="E16" s="49"/>
      <c r="F16" s="49"/>
      <c r="G16" s="49"/>
      <c r="H16" s="49"/>
      <c r="I16" s="19">
        <f>SUM(I11:I15)</f>
        <v>481800000</v>
      </c>
      <c r="J16" s="17">
        <f t="shared" ref="J16:L16" si="5">SUM(J11:J15)</f>
        <v>42900000</v>
      </c>
      <c r="K16" s="19">
        <f t="shared" si="5"/>
        <v>21450000</v>
      </c>
      <c r="L16" s="19">
        <f t="shared" si="5"/>
        <v>64350000</v>
      </c>
      <c r="M16" s="23"/>
      <c r="N16" s="2"/>
      <c r="O16" s="2"/>
    </row>
    <row r="17" spans="1:17">
      <c r="A17" s="12"/>
      <c r="B17" s="56" t="s">
        <v>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"/>
      <c r="N17" s="2"/>
      <c r="O17" s="2"/>
    </row>
    <row r="18" spans="1:17" ht="24">
      <c r="A18" s="12">
        <v>6</v>
      </c>
      <c r="B18" s="21" t="s">
        <v>27</v>
      </c>
      <c r="C18" s="12" t="s">
        <v>28</v>
      </c>
      <c r="D18" s="24">
        <v>48</v>
      </c>
      <c r="E18" s="17">
        <v>4</v>
      </c>
      <c r="F18" s="17">
        <v>2</v>
      </c>
      <c r="G18" s="17">
        <f>F18+E18</f>
        <v>6</v>
      </c>
      <c r="H18" s="18">
        <v>950000</v>
      </c>
      <c r="I18" s="20">
        <f>H18*D18</f>
        <v>45600000</v>
      </c>
      <c r="J18" s="20">
        <f>H18*E18</f>
        <v>3800000</v>
      </c>
      <c r="K18" s="20">
        <f>H18*F18</f>
        <v>1900000</v>
      </c>
      <c r="L18" s="20">
        <f>H18*G18</f>
        <v>5700000</v>
      </c>
      <c r="M18" s="2"/>
      <c r="N18" s="2"/>
      <c r="O18" s="2"/>
    </row>
    <row r="19" spans="1:17" ht="24">
      <c r="A19" s="12">
        <v>7</v>
      </c>
      <c r="B19" s="21" t="s">
        <v>29</v>
      </c>
      <c r="C19" s="12" t="s">
        <v>30</v>
      </c>
      <c r="D19" s="24">
        <v>6</v>
      </c>
      <c r="E19" s="17">
        <v>0.5</v>
      </c>
      <c r="F19" s="17">
        <v>0.25</v>
      </c>
      <c r="G19" s="17">
        <f>F19+E19</f>
        <v>0.75</v>
      </c>
      <c r="H19" s="18">
        <v>2400000</v>
      </c>
      <c r="I19" s="20">
        <f>H19*D19</f>
        <v>14400000</v>
      </c>
      <c r="J19" s="20">
        <f>H19*E19</f>
        <v>1200000</v>
      </c>
      <c r="K19" s="20">
        <f>H19*F19</f>
        <v>600000</v>
      </c>
      <c r="L19" s="20">
        <f>H19*G19</f>
        <v>1800000</v>
      </c>
      <c r="M19" s="2"/>
      <c r="N19" s="2"/>
      <c r="O19" s="2"/>
    </row>
    <row r="20" spans="1:17">
      <c r="A20" s="49" t="s">
        <v>31</v>
      </c>
      <c r="B20" s="49"/>
      <c r="C20" s="49"/>
      <c r="D20" s="49"/>
      <c r="E20" s="49"/>
      <c r="F20" s="49"/>
      <c r="G20" s="49"/>
      <c r="H20" s="49"/>
      <c r="I20" s="20">
        <f>SUM(I18:I19)</f>
        <v>60000000</v>
      </c>
      <c r="J20" s="20">
        <f t="shared" ref="J20:L20" si="6">SUM(J18:J19)</f>
        <v>5000000</v>
      </c>
      <c r="K20" s="20">
        <f t="shared" si="6"/>
        <v>2500000</v>
      </c>
      <c r="L20" s="20">
        <f t="shared" si="6"/>
        <v>7500000</v>
      </c>
      <c r="M20" s="23"/>
      <c r="N20" s="2"/>
      <c r="O20" s="2"/>
    </row>
    <row r="21" spans="1:17">
      <c r="A21" s="56" t="s">
        <v>32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2"/>
      <c r="N21" s="2"/>
      <c r="O21" s="2"/>
    </row>
    <row r="22" spans="1:17">
      <c r="A22" s="12">
        <v>8</v>
      </c>
      <c r="B22" s="25" t="s">
        <v>33</v>
      </c>
      <c r="C22" s="12" t="s">
        <v>30</v>
      </c>
      <c r="D22" s="24">
        <v>24</v>
      </c>
      <c r="E22" s="17">
        <v>2</v>
      </c>
      <c r="F22" s="17">
        <v>1</v>
      </c>
      <c r="G22" s="17">
        <f>F22+E22</f>
        <v>3</v>
      </c>
      <c r="H22" s="18">
        <v>150000</v>
      </c>
      <c r="I22" s="19">
        <f>H22*D22</f>
        <v>3600000</v>
      </c>
      <c r="J22" s="17">
        <f>H22*E22</f>
        <v>300000</v>
      </c>
      <c r="K22" s="16">
        <f>H22*F22</f>
        <v>150000</v>
      </c>
      <c r="L22" s="19">
        <f>H22*G22</f>
        <v>450000</v>
      </c>
      <c r="M22" s="11"/>
      <c r="N22" s="2"/>
      <c r="O22" s="2"/>
    </row>
    <row r="23" spans="1:17">
      <c r="A23" s="12">
        <v>9</v>
      </c>
      <c r="B23" s="25" t="s">
        <v>34</v>
      </c>
      <c r="C23" s="12" t="s">
        <v>30</v>
      </c>
      <c r="D23" s="26">
        <v>8</v>
      </c>
      <c r="E23" s="27">
        <v>0</v>
      </c>
      <c r="F23" s="17">
        <v>0</v>
      </c>
      <c r="G23" s="17">
        <f t="shared" ref="G23:G24" si="7">F23+E23</f>
        <v>0</v>
      </c>
      <c r="H23" s="18">
        <v>200000</v>
      </c>
      <c r="I23" s="19">
        <f t="shared" ref="I23:I24" si="8">H23*D23</f>
        <v>1600000</v>
      </c>
      <c r="J23" s="17">
        <f t="shared" ref="J23:J24" si="9">H23*E23</f>
        <v>0</v>
      </c>
      <c r="K23" s="16">
        <f t="shared" ref="K23:K24" si="10">H23*F23</f>
        <v>0</v>
      </c>
      <c r="L23" s="19">
        <f t="shared" ref="L23:L24" si="11">H23*G23</f>
        <v>0</v>
      </c>
      <c r="M23" s="11"/>
      <c r="N23" s="2"/>
      <c r="O23" s="2"/>
    </row>
    <row r="24" spans="1:17">
      <c r="A24" s="12">
        <v>10</v>
      </c>
      <c r="B24" s="25" t="s">
        <v>35</v>
      </c>
      <c r="C24" s="12" t="s">
        <v>30</v>
      </c>
      <c r="D24" s="26">
        <v>1</v>
      </c>
      <c r="E24" s="27">
        <v>0</v>
      </c>
      <c r="F24" s="17">
        <v>0</v>
      </c>
      <c r="G24" s="17">
        <f t="shared" si="7"/>
        <v>0</v>
      </c>
      <c r="H24" s="18">
        <v>2000000</v>
      </c>
      <c r="I24" s="19">
        <f t="shared" si="8"/>
        <v>2000000</v>
      </c>
      <c r="J24" s="17">
        <f t="shared" si="9"/>
        <v>0</v>
      </c>
      <c r="K24" s="16">
        <f t="shared" si="10"/>
        <v>0</v>
      </c>
      <c r="L24" s="19">
        <f t="shared" si="11"/>
        <v>0</v>
      </c>
      <c r="M24" s="11"/>
      <c r="N24" s="2"/>
      <c r="O24" s="2"/>
    </row>
    <row r="25" spans="1:17">
      <c r="A25" s="49" t="s">
        <v>31</v>
      </c>
      <c r="B25" s="49"/>
      <c r="C25" s="49"/>
      <c r="D25" s="49"/>
      <c r="E25" s="49"/>
      <c r="F25" s="49"/>
      <c r="G25" s="49"/>
      <c r="H25" s="49"/>
      <c r="I25" s="19">
        <f>SUM(I22:I24)</f>
        <v>7200000</v>
      </c>
      <c r="J25" s="17">
        <f t="shared" ref="J25:L25" si="12">SUM(J22:J24)</f>
        <v>300000</v>
      </c>
      <c r="K25" s="16">
        <f t="shared" si="12"/>
        <v>150000</v>
      </c>
      <c r="L25" s="19">
        <f t="shared" si="12"/>
        <v>450000</v>
      </c>
      <c r="M25" s="23"/>
      <c r="N25" s="2"/>
      <c r="O25" s="2"/>
    </row>
    <row r="26" spans="1:17" ht="15.75">
      <c r="A26" s="28"/>
      <c r="B26" s="58" t="s">
        <v>36</v>
      </c>
      <c r="C26" s="59"/>
      <c r="D26" s="59"/>
      <c r="E26" s="59"/>
      <c r="F26" s="59"/>
      <c r="G26" s="59"/>
      <c r="H26" s="60"/>
      <c r="I26" s="29">
        <f>I25+I20+I16</f>
        <v>549000000</v>
      </c>
      <c r="J26" s="29">
        <f t="shared" ref="J26:L26" si="13">J25+J20+J16</f>
        <v>48200000</v>
      </c>
      <c r="K26" s="29">
        <f t="shared" si="13"/>
        <v>24100000</v>
      </c>
      <c r="L26" s="29">
        <f t="shared" si="13"/>
        <v>72300000</v>
      </c>
      <c r="M26" s="11"/>
      <c r="N26" s="30"/>
      <c r="O26" s="31"/>
      <c r="P26" s="2"/>
      <c r="Q26" s="2"/>
    </row>
    <row r="27" spans="1:17" ht="15.75">
      <c r="A27" s="32"/>
      <c r="B27" s="58" t="s">
        <v>37</v>
      </c>
      <c r="C27" s="59"/>
      <c r="D27" s="59"/>
      <c r="E27" s="59"/>
      <c r="F27" s="59"/>
      <c r="G27" s="59"/>
      <c r="H27" s="60"/>
      <c r="I27" s="29"/>
      <c r="J27" s="29">
        <v>97750000</v>
      </c>
      <c r="K27" s="29">
        <f>-K26*0.25</f>
        <v>-6025000</v>
      </c>
      <c r="L27" s="29">
        <f>J27+K27</f>
        <v>91725000</v>
      </c>
      <c r="M27" s="11"/>
      <c r="N27" s="30"/>
      <c r="O27" s="31"/>
      <c r="P27" s="2"/>
      <c r="Q27" s="2"/>
    </row>
    <row r="28" spans="1:17" ht="15.75">
      <c r="A28" s="32"/>
      <c r="B28" s="58" t="s">
        <v>38</v>
      </c>
      <c r="C28" s="59"/>
      <c r="D28" s="59"/>
      <c r="E28" s="59"/>
      <c r="F28" s="59"/>
      <c r="G28" s="59"/>
      <c r="H28" s="60"/>
      <c r="I28" s="29"/>
      <c r="J28" s="29">
        <f t="shared" ref="J28:K28" si="14">J26+J27</f>
        <v>145950000</v>
      </c>
      <c r="K28" s="29">
        <f t="shared" si="14"/>
        <v>18075000</v>
      </c>
      <c r="L28" s="29">
        <f>J28+K28</f>
        <v>164025000</v>
      </c>
      <c r="M28" s="11"/>
      <c r="N28" s="30"/>
      <c r="O28" s="31"/>
      <c r="P28" s="2"/>
      <c r="Q28" s="2"/>
    </row>
    <row r="29" spans="1:17" ht="15.75">
      <c r="A29" s="32"/>
      <c r="B29" s="58" t="s">
        <v>39</v>
      </c>
      <c r="C29" s="59"/>
      <c r="D29" s="59"/>
      <c r="E29" s="59"/>
      <c r="F29" s="59"/>
      <c r="G29" s="59"/>
      <c r="H29" s="60"/>
      <c r="I29" s="29">
        <f>I26*18%</f>
        <v>98820000</v>
      </c>
      <c r="J29" s="29">
        <f>J28*18%</f>
        <v>26271000</v>
      </c>
      <c r="K29" s="29">
        <f>K28*18%</f>
        <v>3253500</v>
      </c>
      <c r="L29" s="29">
        <f>L28*18%</f>
        <v>29524500</v>
      </c>
      <c r="M29" s="2"/>
      <c r="N29" s="2"/>
      <c r="O29" s="2"/>
      <c r="P29" s="2"/>
      <c r="Q29" s="2"/>
    </row>
    <row r="30" spans="1:17" ht="15.75">
      <c r="A30" s="32"/>
      <c r="B30" s="58" t="s">
        <v>40</v>
      </c>
      <c r="C30" s="59"/>
      <c r="D30" s="59"/>
      <c r="E30" s="59"/>
      <c r="F30" s="59"/>
      <c r="G30" s="59"/>
      <c r="H30" s="60"/>
      <c r="I30" s="29">
        <f>I29+I26</f>
        <v>647820000</v>
      </c>
      <c r="J30" s="29">
        <f t="shared" ref="J30:K30" si="15">J28+J29</f>
        <v>172221000</v>
      </c>
      <c r="K30" s="29">
        <f t="shared" si="15"/>
        <v>21328500</v>
      </c>
      <c r="L30" s="29">
        <f>J30+K30</f>
        <v>193549500</v>
      </c>
      <c r="M30" s="11"/>
      <c r="N30" s="33"/>
      <c r="O30" s="2"/>
      <c r="P30" s="2"/>
      <c r="Q30" s="2"/>
    </row>
    <row r="31" spans="1:17">
      <c r="A31" s="57" t="s">
        <v>41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2"/>
      <c r="N31" s="2"/>
      <c r="O31" s="2"/>
      <c r="P31" s="2"/>
      <c r="Q31" s="2"/>
    </row>
    <row r="32" spans="1:17">
      <c r="A32" s="57" t="s">
        <v>45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2"/>
      <c r="N32" s="2"/>
      <c r="O32" s="2"/>
      <c r="P32" s="2"/>
      <c r="Q32" s="2"/>
    </row>
    <row r="33" spans="1:17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"/>
      <c r="N33" s="2"/>
      <c r="O33" s="2"/>
      <c r="P33" s="2"/>
      <c r="Q33" s="2"/>
    </row>
    <row r="34" spans="1:1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2"/>
      <c r="N34" s="2"/>
    </row>
    <row r="35" spans="1:17" ht="15.75">
      <c r="B35" s="36"/>
      <c r="C35" s="37"/>
      <c r="D35" s="38"/>
      <c r="E35" s="39"/>
      <c r="F35" s="39"/>
      <c r="G35" s="39"/>
      <c r="H35" s="6"/>
      <c r="I35" s="1"/>
      <c r="J35" s="1"/>
      <c r="K35" s="1"/>
      <c r="L35" s="1"/>
    </row>
    <row r="36" spans="1:17">
      <c r="B36" s="2"/>
      <c r="C36" s="2"/>
      <c r="D36" s="2"/>
      <c r="E36" s="40"/>
      <c r="F36" s="40"/>
      <c r="G36" s="40"/>
      <c r="H36" s="2"/>
      <c r="I36" s="2"/>
      <c r="J36" s="41"/>
      <c r="K36" s="2"/>
      <c r="L36" s="2"/>
    </row>
    <row r="37" spans="1:17">
      <c r="B37" s="2"/>
      <c r="C37" s="2"/>
      <c r="D37" s="2"/>
      <c r="E37" s="40"/>
      <c r="F37" s="40"/>
      <c r="G37" s="40"/>
      <c r="H37" s="2"/>
      <c r="I37" s="2"/>
      <c r="J37" s="41"/>
      <c r="K37" s="2"/>
      <c r="L37" s="2"/>
    </row>
    <row r="38" spans="1:17">
      <c r="B38" s="2"/>
      <c r="C38" s="2"/>
      <c r="D38" s="2"/>
      <c r="E38" s="40"/>
      <c r="F38" s="40"/>
      <c r="G38" s="40"/>
      <c r="H38" s="2"/>
      <c r="I38" s="2"/>
      <c r="J38" s="41"/>
      <c r="K38" s="2"/>
      <c r="L38" s="2"/>
    </row>
    <row r="39" spans="1:17">
      <c r="B39" s="2"/>
      <c r="C39" s="2"/>
      <c r="D39" s="2"/>
      <c r="E39" s="40"/>
      <c r="F39" s="40"/>
      <c r="G39" s="40"/>
      <c r="H39" s="2"/>
      <c r="I39" s="2"/>
      <c r="J39" s="41"/>
      <c r="K39" s="2"/>
      <c r="L39" s="2"/>
    </row>
    <row r="40" spans="1:17">
      <c r="B40" s="2"/>
      <c r="C40" s="2"/>
      <c r="D40" s="2"/>
      <c r="E40" s="40"/>
      <c r="F40" s="40"/>
      <c r="G40" s="40"/>
      <c r="H40" s="2"/>
      <c r="I40" s="2"/>
      <c r="J40" s="41"/>
      <c r="K40" s="2"/>
      <c r="L40" s="2"/>
    </row>
    <row r="41" spans="1:17">
      <c r="B41" s="2"/>
      <c r="C41" s="2"/>
      <c r="D41" s="2"/>
      <c r="E41" s="40"/>
      <c r="F41" s="40"/>
      <c r="G41" s="40"/>
      <c r="H41" s="2"/>
      <c r="I41" s="2"/>
      <c r="J41" s="41"/>
      <c r="K41" s="2"/>
      <c r="L41" s="2"/>
    </row>
    <row r="42" spans="1:17">
      <c r="B42" s="2"/>
      <c r="C42" s="2"/>
      <c r="D42" s="2"/>
      <c r="E42" s="40"/>
      <c r="F42" s="40"/>
      <c r="G42" s="40"/>
      <c r="H42" s="2"/>
      <c r="I42" s="2"/>
      <c r="J42" s="41"/>
      <c r="K42" s="2"/>
      <c r="L42" s="2"/>
    </row>
    <row r="43" spans="1:17">
      <c r="B43" s="2"/>
      <c r="C43" s="2"/>
      <c r="D43" s="2"/>
      <c r="E43" s="40"/>
      <c r="F43" s="40"/>
      <c r="G43" s="40"/>
      <c r="H43" s="2"/>
      <c r="I43" s="2"/>
      <c r="J43" s="41"/>
      <c r="K43" s="2"/>
      <c r="L43" s="2"/>
    </row>
  </sheetData>
  <mergeCells count="27">
    <mergeCell ref="A32:L32"/>
    <mergeCell ref="B26:H26"/>
    <mergeCell ref="B27:H27"/>
    <mergeCell ref="B28:H28"/>
    <mergeCell ref="B29:H29"/>
    <mergeCell ref="B30:H30"/>
    <mergeCell ref="A31:L31"/>
    <mergeCell ref="A25:H25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1:L1"/>
    <mergeCell ref="A2:L2"/>
    <mergeCell ref="A3:L3"/>
    <mergeCell ref="A4:K4"/>
    <mergeCell ref="A6:G6"/>
    <mergeCell ref="I6:L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F64E6-FA2D-4D64-93E6-FCB919E7CFEF}">
  <dimension ref="A1:Q43"/>
  <sheetViews>
    <sheetView workbookViewId="0">
      <selection activeCell="D15" sqref="D15"/>
    </sheetView>
  </sheetViews>
  <sheetFormatPr baseColWidth="10" defaultColWidth="11.42578125" defaultRowHeight="15"/>
  <cols>
    <col min="1" max="1" width="5.140625" style="3" customWidth="1"/>
    <col min="2" max="2" width="62.42578125" style="3" customWidth="1"/>
    <col min="3" max="7" width="11.42578125" style="3"/>
    <col min="8" max="8" width="12.5703125" style="3" customWidth="1"/>
    <col min="9" max="9" width="15.28515625" style="3" bestFit="1" customWidth="1"/>
    <col min="10" max="10" width="15.28515625" style="42" bestFit="1" customWidth="1"/>
    <col min="11" max="11" width="14.140625" style="3" bestFit="1" customWidth="1"/>
    <col min="12" max="12" width="15.28515625" style="3" bestFit="1" customWidth="1"/>
    <col min="13" max="16384" width="11.42578125" style="3"/>
  </cols>
  <sheetData>
    <row r="1" spans="1:15" ht="15.7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2"/>
    </row>
    <row r="2" spans="1:15" ht="15.7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  <c r="N2" s="2"/>
      <c r="O2" s="2"/>
    </row>
    <row r="3" spans="1:15" ht="18.75">
      <c r="A3" s="45" t="s">
        <v>46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2"/>
      <c r="N3" s="2"/>
      <c r="O3" s="2"/>
    </row>
    <row r="4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5"/>
      <c r="M4" s="2"/>
      <c r="N4" s="2"/>
      <c r="O4" s="2"/>
    </row>
    <row r="5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2"/>
      <c r="N5" s="2"/>
      <c r="O5" s="2"/>
    </row>
    <row r="6" spans="1:15">
      <c r="A6" s="47" t="s">
        <v>5</v>
      </c>
      <c r="B6" s="47"/>
      <c r="C6" s="47"/>
      <c r="D6" s="47"/>
      <c r="E6" s="47"/>
      <c r="F6" s="47"/>
      <c r="G6" s="47"/>
      <c r="H6" s="6"/>
      <c r="I6" s="48"/>
      <c r="J6" s="48"/>
      <c r="K6" s="48"/>
      <c r="L6" s="48"/>
      <c r="M6" s="2"/>
      <c r="N6" s="2"/>
      <c r="O6" s="2"/>
    </row>
    <row r="7" spans="1:15">
      <c r="A7" s="47" t="s">
        <v>6</v>
      </c>
      <c r="B7" s="47"/>
      <c r="C7" s="47"/>
      <c r="D7" s="47"/>
      <c r="E7" s="47"/>
      <c r="F7" s="47"/>
      <c r="G7" s="7"/>
      <c r="H7" s="2"/>
      <c r="I7" s="48" t="s">
        <v>47</v>
      </c>
      <c r="J7" s="48"/>
      <c r="K7" s="48"/>
      <c r="L7" s="48"/>
      <c r="M7" s="2"/>
      <c r="N7" s="2"/>
      <c r="O7" s="2"/>
    </row>
    <row r="8" spans="1:15">
      <c r="A8" s="50" t="s">
        <v>8</v>
      </c>
      <c r="B8" s="50" t="s">
        <v>9</v>
      </c>
      <c r="C8" s="50" t="s">
        <v>10</v>
      </c>
      <c r="D8" s="51" t="s">
        <v>11</v>
      </c>
      <c r="E8" s="51"/>
      <c r="F8" s="51"/>
      <c r="G8" s="51"/>
      <c r="H8" s="52" t="s">
        <v>12</v>
      </c>
      <c r="I8" s="50" t="s">
        <v>13</v>
      </c>
      <c r="J8" s="50"/>
      <c r="K8" s="50"/>
      <c r="L8" s="50"/>
      <c r="M8" s="2"/>
      <c r="N8" s="2"/>
      <c r="O8" s="2"/>
    </row>
    <row r="9" spans="1:15" ht="17.25" customHeight="1">
      <c r="A9" s="50"/>
      <c r="B9" s="50"/>
      <c r="C9" s="50"/>
      <c r="D9" s="8" t="s">
        <v>14</v>
      </c>
      <c r="E9" s="9" t="s">
        <v>15</v>
      </c>
      <c r="F9" s="9" t="s">
        <v>16</v>
      </c>
      <c r="G9" s="9" t="s">
        <v>17</v>
      </c>
      <c r="H9" s="52"/>
      <c r="I9" s="9" t="s">
        <v>14</v>
      </c>
      <c r="J9" s="10" t="s">
        <v>15</v>
      </c>
      <c r="K9" s="10" t="s">
        <v>16</v>
      </c>
      <c r="L9" s="10" t="s">
        <v>17</v>
      </c>
      <c r="M9" s="2"/>
      <c r="N9" s="2"/>
      <c r="O9" s="11"/>
    </row>
    <row r="10" spans="1:15">
      <c r="A10" s="53" t="s">
        <v>18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5"/>
      <c r="M10" s="2"/>
      <c r="N10" s="2"/>
      <c r="O10" s="11"/>
    </row>
    <row r="11" spans="1:15">
      <c r="A11" s="12">
        <v>1</v>
      </c>
      <c r="B11" s="13" t="s">
        <v>19</v>
      </c>
      <c r="C11" s="12" t="s">
        <v>20</v>
      </c>
      <c r="D11" s="14">
        <v>24</v>
      </c>
      <c r="E11" s="16">
        <v>3</v>
      </c>
      <c r="F11" s="16">
        <v>1</v>
      </c>
      <c r="G11" s="17">
        <f>F11+E11</f>
        <v>4</v>
      </c>
      <c r="H11" s="18">
        <v>5000000</v>
      </c>
      <c r="I11" s="20">
        <f>H11*D11</f>
        <v>120000000</v>
      </c>
      <c r="J11" s="20">
        <f>H11*E11</f>
        <v>15000000</v>
      </c>
      <c r="K11" s="20">
        <f>H11*F11</f>
        <v>5000000</v>
      </c>
      <c r="L11" s="20">
        <f>H11*G11</f>
        <v>20000000</v>
      </c>
      <c r="M11" s="2"/>
      <c r="N11" s="2"/>
      <c r="O11" s="2"/>
    </row>
    <row r="12" spans="1:15">
      <c r="A12" s="12">
        <v>2</v>
      </c>
      <c r="B12" s="21" t="s">
        <v>21</v>
      </c>
      <c r="C12" s="12" t="s">
        <v>20</v>
      </c>
      <c r="D12" s="14">
        <v>24</v>
      </c>
      <c r="E12" s="16">
        <v>3</v>
      </c>
      <c r="F12" s="16">
        <v>1</v>
      </c>
      <c r="G12" s="17">
        <f t="shared" ref="G12:G15" si="0">F12+E12</f>
        <v>4</v>
      </c>
      <c r="H12" s="18">
        <v>3250000</v>
      </c>
      <c r="I12" s="20">
        <f t="shared" ref="I12:I15" si="1">H12*D12</f>
        <v>78000000</v>
      </c>
      <c r="J12" s="20">
        <f t="shared" ref="J12:J15" si="2">H12*E12</f>
        <v>9750000</v>
      </c>
      <c r="K12" s="20">
        <f t="shared" ref="K12:K15" si="3">H12*F12</f>
        <v>3250000</v>
      </c>
      <c r="L12" s="20">
        <f t="shared" ref="L12:L15" si="4">H12*G12</f>
        <v>13000000</v>
      </c>
      <c r="M12" s="2"/>
      <c r="N12" s="2"/>
      <c r="O12" s="2"/>
    </row>
    <row r="13" spans="1:15">
      <c r="A13" s="12">
        <v>3</v>
      </c>
      <c r="B13" s="21" t="s">
        <v>22</v>
      </c>
      <c r="C13" s="12" t="s">
        <v>20</v>
      </c>
      <c r="D13" s="14">
        <v>24</v>
      </c>
      <c r="E13" s="16">
        <v>3</v>
      </c>
      <c r="F13" s="16">
        <v>1</v>
      </c>
      <c r="G13" s="22">
        <f t="shared" si="0"/>
        <v>4</v>
      </c>
      <c r="H13" s="18">
        <v>3000000</v>
      </c>
      <c r="I13" s="20">
        <f t="shared" si="1"/>
        <v>72000000</v>
      </c>
      <c r="J13" s="20">
        <f t="shared" si="2"/>
        <v>9000000</v>
      </c>
      <c r="K13" s="20">
        <f t="shared" si="3"/>
        <v>3000000</v>
      </c>
      <c r="L13" s="20">
        <f t="shared" si="4"/>
        <v>12000000</v>
      </c>
      <c r="M13" s="2"/>
      <c r="N13" s="2"/>
      <c r="O13" s="2"/>
    </row>
    <row r="14" spans="1:15">
      <c r="A14" s="12">
        <v>4</v>
      </c>
      <c r="B14" s="21" t="s">
        <v>23</v>
      </c>
      <c r="C14" s="12" t="s">
        <v>20</v>
      </c>
      <c r="D14" s="14">
        <v>144</v>
      </c>
      <c r="E14" s="16">
        <v>18</v>
      </c>
      <c r="F14" s="16">
        <v>6</v>
      </c>
      <c r="G14" s="22">
        <f t="shared" si="0"/>
        <v>24</v>
      </c>
      <c r="H14" s="18">
        <v>1200000</v>
      </c>
      <c r="I14" s="20">
        <f t="shared" si="1"/>
        <v>172800000</v>
      </c>
      <c r="J14" s="20">
        <f t="shared" si="2"/>
        <v>21600000</v>
      </c>
      <c r="K14" s="20">
        <f t="shared" si="3"/>
        <v>7200000</v>
      </c>
      <c r="L14" s="20">
        <f t="shared" si="4"/>
        <v>28800000</v>
      </c>
      <c r="M14" s="2"/>
      <c r="N14" s="2"/>
      <c r="O14" s="2"/>
    </row>
    <row r="15" spans="1:15">
      <c r="A15" s="12">
        <v>5</v>
      </c>
      <c r="B15" s="21" t="s">
        <v>24</v>
      </c>
      <c r="C15" s="12" t="s">
        <v>20</v>
      </c>
      <c r="D15" s="14">
        <v>13</v>
      </c>
      <c r="E15" s="16">
        <v>3</v>
      </c>
      <c r="F15" s="16">
        <v>1</v>
      </c>
      <c r="G15" s="22">
        <f t="shared" si="0"/>
        <v>4</v>
      </c>
      <c r="H15" s="18">
        <v>3000000</v>
      </c>
      <c r="I15" s="20">
        <f t="shared" si="1"/>
        <v>39000000</v>
      </c>
      <c r="J15" s="20">
        <f t="shared" si="2"/>
        <v>9000000</v>
      </c>
      <c r="K15" s="20">
        <f t="shared" si="3"/>
        <v>3000000</v>
      </c>
      <c r="L15" s="20">
        <f t="shared" si="4"/>
        <v>12000000</v>
      </c>
      <c r="M15" s="23"/>
      <c r="N15" s="2"/>
      <c r="O15" s="2"/>
    </row>
    <row r="16" spans="1:15">
      <c r="A16" s="49" t="s">
        <v>25</v>
      </c>
      <c r="B16" s="49"/>
      <c r="C16" s="49"/>
      <c r="D16" s="49"/>
      <c r="E16" s="49"/>
      <c r="F16" s="49"/>
      <c r="G16" s="49"/>
      <c r="H16" s="49"/>
      <c r="I16" s="20">
        <f>SUM(I11:I15)</f>
        <v>481800000</v>
      </c>
      <c r="J16" s="17">
        <f t="shared" ref="J16:L16" si="5">SUM(J11:J15)</f>
        <v>64350000</v>
      </c>
      <c r="K16" s="19">
        <f t="shared" si="5"/>
        <v>21450000</v>
      </c>
      <c r="L16" s="19">
        <f t="shared" si="5"/>
        <v>85800000</v>
      </c>
      <c r="M16" s="23"/>
      <c r="N16" s="2"/>
      <c r="O16" s="2"/>
    </row>
    <row r="17" spans="1:17">
      <c r="A17" s="12"/>
      <c r="B17" s="56" t="s">
        <v>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"/>
      <c r="N17" s="2"/>
      <c r="O17" s="2"/>
    </row>
    <row r="18" spans="1:17" ht="24">
      <c r="A18" s="12">
        <v>6</v>
      </c>
      <c r="B18" s="21" t="s">
        <v>27</v>
      </c>
      <c r="C18" s="12" t="s">
        <v>28</v>
      </c>
      <c r="D18" s="24">
        <v>48</v>
      </c>
      <c r="E18" s="17">
        <v>6</v>
      </c>
      <c r="F18" s="17">
        <v>2</v>
      </c>
      <c r="G18" s="17">
        <f>F18+E18</f>
        <v>8</v>
      </c>
      <c r="H18" s="18">
        <v>950000</v>
      </c>
      <c r="I18" s="20">
        <f>H18*D18</f>
        <v>45600000</v>
      </c>
      <c r="J18" s="20">
        <f>H18*E18</f>
        <v>5700000</v>
      </c>
      <c r="K18" s="20">
        <f>H18*F18</f>
        <v>1900000</v>
      </c>
      <c r="L18" s="20">
        <f>H18*G18</f>
        <v>7600000</v>
      </c>
      <c r="M18" s="2"/>
      <c r="N18" s="2"/>
      <c r="O18" s="2"/>
    </row>
    <row r="19" spans="1:17" ht="24">
      <c r="A19" s="12">
        <v>7</v>
      </c>
      <c r="B19" s="21" t="s">
        <v>29</v>
      </c>
      <c r="C19" s="12" t="s">
        <v>30</v>
      </c>
      <c r="D19" s="24">
        <v>6</v>
      </c>
      <c r="E19" s="17">
        <v>0.75</v>
      </c>
      <c r="F19" s="17">
        <v>0.25</v>
      </c>
      <c r="G19" s="17">
        <f>F19+E19</f>
        <v>1</v>
      </c>
      <c r="H19" s="18">
        <v>2400000</v>
      </c>
      <c r="I19" s="20">
        <f>H19*D19</f>
        <v>14400000</v>
      </c>
      <c r="J19" s="20">
        <f>H19*E19</f>
        <v>1800000</v>
      </c>
      <c r="K19" s="20">
        <f>H19*F19</f>
        <v>600000</v>
      </c>
      <c r="L19" s="20">
        <f>H19*G19</f>
        <v>2400000</v>
      </c>
      <c r="M19" s="2"/>
      <c r="N19" s="2"/>
      <c r="O19" s="2"/>
    </row>
    <row r="20" spans="1:17">
      <c r="A20" s="49" t="s">
        <v>31</v>
      </c>
      <c r="B20" s="49"/>
      <c r="C20" s="49"/>
      <c r="D20" s="49"/>
      <c r="E20" s="49"/>
      <c r="F20" s="49"/>
      <c r="G20" s="49"/>
      <c r="H20" s="49"/>
      <c r="I20" s="20">
        <f>SUM(I18:I19)</f>
        <v>60000000</v>
      </c>
      <c r="J20" s="20">
        <f t="shared" ref="J20:L20" si="6">SUM(J18:J19)</f>
        <v>7500000</v>
      </c>
      <c r="K20" s="20">
        <f t="shared" si="6"/>
        <v>2500000</v>
      </c>
      <c r="L20" s="20">
        <f t="shared" si="6"/>
        <v>10000000</v>
      </c>
      <c r="M20" s="23"/>
      <c r="N20" s="2"/>
      <c r="O20" s="2"/>
    </row>
    <row r="21" spans="1:17">
      <c r="A21" s="56" t="s">
        <v>32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2"/>
      <c r="N21" s="2"/>
      <c r="O21" s="2"/>
    </row>
    <row r="22" spans="1:17">
      <c r="A22" s="12">
        <v>8</v>
      </c>
      <c r="B22" s="25" t="s">
        <v>33</v>
      </c>
      <c r="C22" s="12" t="s">
        <v>30</v>
      </c>
      <c r="D22" s="24">
        <v>24</v>
      </c>
      <c r="E22" s="17">
        <v>3</v>
      </c>
      <c r="F22" s="17">
        <v>1</v>
      </c>
      <c r="G22" s="17">
        <f>F22+E22</f>
        <v>4</v>
      </c>
      <c r="H22" s="18">
        <v>150000</v>
      </c>
      <c r="I22" s="20">
        <f>H22*D22</f>
        <v>3600000</v>
      </c>
      <c r="J22" s="20">
        <f>H22*E22</f>
        <v>450000</v>
      </c>
      <c r="K22" s="20">
        <f>H22*F22</f>
        <v>150000</v>
      </c>
      <c r="L22" s="20">
        <f>H22*G22</f>
        <v>600000</v>
      </c>
      <c r="M22" s="11"/>
      <c r="N22" s="2"/>
      <c r="O22" s="2"/>
    </row>
    <row r="23" spans="1:17">
      <c r="A23" s="12">
        <v>9</v>
      </c>
      <c r="B23" s="25" t="s">
        <v>34</v>
      </c>
      <c r="C23" s="12" t="s">
        <v>30</v>
      </c>
      <c r="D23" s="26">
        <v>8</v>
      </c>
      <c r="E23" s="15">
        <v>0</v>
      </c>
      <c r="F23" s="17">
        <v>1</v>
      </c>
      <c r="G23" s="17">
        <f t="shared" ref="G23:G24" si="7">F23+E23</f>
        <v>1</v>
      </c>
      <c r="H23" s="18">
        <v>200000</v>
      </c>
      <c r="I23" s="20">
        <f t="shared" ref="I23:I24" si="8">H23*D23</f>
        <v>1600000</v>
      </c>
      <c r="J23" s="20">
        <f t="shared" ref="J23:J24" si="9">H23*E23</f>
        <v>0</v>
      </c>
      <c r="K23" s="20">
        <f t="shared" ref="K23:K24" si="10">H23*F23</f>
        <v>200000</v>
      </c>
      <c r="L23" s="20">
        <f t="shared" ref="L23:L24" si="11">H23*G23</f>
        <v>200000</v>
      </c>
      <c r="M23" s="11"/>
      <c r="N23" s="2"/>
      <c r="O23" s="2"/>
    </row>
    <row r="24" spans="1:17">
      <c r="A24" s="12">
        <v>10</v>
      </c>
      <c r="B24" s="25" t="s">
        <v>35</v>
      </c>
      <c r="C24" s="12" t="s">
        <v>30</v>
      </c>
      <c r="D24" s="26">
        <v>1</v>
      </c>
      <c r="E24" s="15">
        <v>0</v>
      </c>
      <c r="F24" s="17">
        <v>0</v>
      </c>
      <c r="G24" s="17">
        <f t="shared" si="7"/>
        <v>0</v>
      </c>
      <c r="H24" s="18">
        <v>2000000</v>
      </c>
      <c r="I24" s="20">
        <f t="shared" si="8"/>
        <v>2000000</v>
      </c>
      <c r="J24" s="20">
        <f t="shared" si="9"/>
        <v>0</v>
      </c>
      <c r="K24" s="20">
        <f t="shared" si="10"/>
        <v>0</v>
      </c>
      <c r="L24" s="20">
        <f t="shared" si="11"/>
        <v>0</v>
      </c>
      <c r="M24" s="11"/>
      <c r="N24" s="2"/>
      <c r="O24" s="2"/>
    </row>
    <row r="25" spans="1:17">
      <c r="A25" s="49" t="s">
        <v>31</v>
      </c>
      <c r="B25" s="49"/>
      <c r="C25" s="49"/>
      <c r="D25" s="49"/>
      <c r="E25" s="49"/>
      <c r="F25" s="49"/>
      <c r="G25" s="49"/>
      <c r="H25" s="49"/>
      <c r="I25" s="20">
        <f>SUM(I22:I24)</f>
        <v>7200000</v>
      </c>
      <c r="J25" s="20">
        <f t="shared" ref="J25:L25" si="12">SUM(J22:J24)</f>
        <v>450000</v>
      </c>
      <c r="K25" s="20">
        <f t="shared" si="12"/>
        <v>350000</v>
      </c>
      <c r="L25" s="20">
        <f t="shared" si="12"/>
        <v>800000</v>
      </c>
      <c r="M25" s="23"/>
      <c r="N25" s="2"/>
      <c r="O25" s="2"/>
    </row>
    <row r="26" spans="1:17" ht="15.75">
      <c r="A26" s="28"/>
      <c r="B26" s="58" t="s">
        <v>36</v>
      </c>
      <c r="C26" s="59"/>
      <c r="D26" s="59"/>
      <c r="E26" s="59"/>
      <c r="F26" s="59"/>
      <c r="G26" s="59"/>
      <c r="H26" s="60"/>
      <c r="I26" s="29">
        <f>I25+I20+I16</f>
        <v>549000000</v>
      </c>
      <c r="J26" s="29">
        <f t="shared" ref="J26:L26" si="13">J25+J20+J16</f>
        <v>72300000</v>
      </c>
      <c r="K26" s="29">
        <f t="shared" si="13"/>
        <v>24300000</v>
      </c>
      <c r="L26" s="29">
        <f t="shared" si="13"/>
        <v>96600000</v>
      </c>
      <c r="M26" s="11"/>
      <c r="N26" s="30"/>
      <c r="O26" s="31"/>
      <c r="P26" s="2"/>
      <c r="Q26" s="2"/>
    </row>
    <row r="27" spans="1:17" ht="15.75">
      <c r="A27" s="32"/>
      <c r="B27" s="58" t="s">
        <v>37</v>
      </c>
      <c r="C27" s="59"/>
      <c r="D27" s="59"/>
      <c r="E27" s="59"/>
      <c r="F27" s="59"/>
      <c r="G27" s="59"/>
      <c r="H27" s="60"/>
      <c r="I27" s="29"/>
      <c r="J27" s="29">
        <v>91725000</v>
      </c>
      <c r="K27" s="29">
        <f>-K26*0.25</f>
        <v>-6075000</v>
      </c>
      <c r="L27" s="29">
        <f>J27+K27</f>
        <v>85650000</v>
      </c>
      <c r="M27" s="11"/>
      <c r="N27" s="30"/>
      <c r="O27" s="31"/>
      <c r="P27" s="2"/>
      <c r="Q27" s="2"/>
    </row>
    <row r="28" spans="1:17" ht="15.75">
      <c r="A28" s="32"/>
      <c r="B28" s="58" t="s">
        <v>38</v>
      </c>
      <c r="C28" s="59"/>
      <c r="D28" s="59"/>
      <c r="E28" s="59"/>
      <c r="F28" s="59"/>
      <c r="G28" s="59"/>
      <c r="H28" s="60"/>
      <c r="I28" s="29"/>
      <c r="J28" s="29">
        <f t="shared" ref="J28:K28" si="14">J26+J27</f>
        <v>164025000</v>
      </c>
      <c r="K28" s="29">
        <f t="shared" si="14"/>
        <v>18225000</v>
      </c>
      <c r="L28" s="29">
        <f>J28+K28</f>
        <v>182250000</v>
      </c>
      <c r="M28" s="11"/>
      <c r="N28" s="30"/>
      <c r="O28" s="31"/>
      <c r="P28" s="2"/>
      <c r="Q28" s="2"/>
    </row>
    <row r="29" spans="1:17" ht="15.75">
      <c r="A29" s="32"/>
      <c r="B29" s="58" t="s">
        <v>39</v>
      </c>
      <c r="C29" s="59"/>
      <c r="D29" s="59"/>
      <c r="E29" s="59"/>
      <c r="F29" s="59"/>
      <c r="G29" s="59"/>
      <c r="H29" s="60"/>
      <c r="I29" s="29">
        <f>I26*18%</f>
        <v>98820000</v>
      </c>
      <c r="J29" s="29">
        <f>J28*18%</f>
        <v>29524500</v>
      </c>
      <c r="K29" s="29">
        <f>K28*18%</f>
        <v>3280500</v>
      </c>
      <c r="L29" s="29">
        <f>L28*18%</f>
        <v>32805000</v>
      </c>
      <c r="M29" s="2"/>
      <c r="N29" s="2"/>
      <c r="O29" s="2"/>
      <c r="P29" s="2"/>
      <c r="Q29" s="2"/>
    </row>
    <row r="30" spans="1:17" ht="15.75">
      <c r="A30" s="32"/>
      <c r="B30" s="58" t="s">
        <v>40</v>
      </c>
      <c r="C30" s="59"/>
      <c r="D30" s="59"/>
      <c r="E30" s="59"/>
      <c r="F30" s="59"/>
      <c r="G30" s="59"/>
      <c r="H30" s="60"/>
      <c r="I30" s="29">
        <f>I29+I26</f>
        <v>647820000</v>
      </c>
      <c r="J30" s="29">
        <f t="shared" ref="J30:K30" si="15">J28+J29</f>
        <v>193549500</v>
      </c>
      <c r="K30" s="29">
        <f t="shared" si="15"/>
        <v>21505500</v>
      </c>
      <c r="L30" s="29">
        <f>J30+K30</f>
        <v>215055000</v>
      </c>
      <c r="M30" s="11"/>
      <c r="N30" s="33"/>
      <c r="O30" s="2"/>
      <c r="P30" s="2"/>
      <c r="Q30" s="2"/>
    </row>
    <row r="31" spans="1:17">
      <c r="A31" s="57" t="s">
        <v>41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2"/>
      <c r="N31" s="2"/>
      <c r="O31" s="2"/>
      <c r="P31" s="2"/>
      <c r="Q31" s="2"/>
    </row>
    <row r="32" spans="1:17">
      <c r="A32" s="57" t="s">
        <v>48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2"/>
      <c r="N32" s="2"/>
      <c r="O32" s="2"/>
      <c r="P32" s="2"/>
      <c r="Q32" s="2"/>
    </row>
    <row r="33" spans="1:17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"/>
      <c r="N33" s="2"/>
      <c r="O33" s="2"/>
      <c r="P33" s="2"/>
      <c r="Q33" s="2"/>
    </row>
    <row r="34" spans="1:1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2"/>
      <c r="N34" s="2"/>
    </row>
    <row r="35" spans="1:17" ht="15.75">
      <c r="B35" s="36"/>
      <c r="C35" s="37"/>
      <c r="D35" s="38"/>
      <c r="E35" s="39"/>
      <c r="F35" s="39"/>
      <c r="G35" s="39"/>
      <c r="H35" s="6"/>
      <c r="I35" s="1"/>
      <c r="J35" s="1"/>
      <c r="K35" s="1"/>
      <c r="L35" s="1"/>
    </row>
    <row r="36" spans="1:17">
      <c r="B36" s="2"/>
      <c r="C36" s="2"/>
      <c r="D36" s="2"/>
      <c r="E36" s="40"/>
      <c r="F36" s="40"/>
      <c r="G36" s="40"/>
      <c r="H36" s="2"/>
      <c r="I36" s="2"/>
      <c r="J36" s="41"/>
      <c r="K36" s="2"/>
      <c r="L36" s="2"/>
    </row>
    <row r="37" spans="1:17">
      <c r="B37" s="2"/>
      <c r="C37" s="2"/>
      <c r="D37" s="2"/>
      <c r="E37" s="40"/>
      <c r="F37" s="40"/>
      <c r="G37" s="40"/>
      <c r="H37" s="2"/>
      <c r="I37" s="2"/>
      <c r="J37" s="41"/>
      <c r="K37" s="2"/>
      <c r="L37" s="2"/>
    </row>
    <row r="38" spans="1:17">
      <c r="B38" s="2"/>
      <c r="C38" s="2"/>
      <c r="D38" s="2"/>
      <c r="E38" s="40"/>
      <c r="F38" s="40"/>
      <c r="G38" s="40"/>
      <c r="H38" s="2"/>
      <c r="I38" s="2"/>
      <c r="J38" s="41"/>
      <c r="K38" s="2"/>
      <c r="L38" s="2"/>
    </row>
    <row r="39" spans="1:17">
      <c r="B39" s="2"/>
      <c r="C39" s="2"/>
      <c r="D39" s="2"/>
      <c r="E39" s="40"/>
      <c r="F39" s="40"/>
      <c r="G39" s="40"/>
      <c r="H39" s="2"/>
      <c r="I39" s="2"/>
      <c r="J39" s="41"/>
      <c r="K39" s="2"/>
      <c r="L39" s="2"/>
    </row>
    <row r="40" spans="1:17">
      <c r="B40" s="2"/>
      <c r="C40" s="2"/>
      <c r="D40" s="2"/>
      <c r="E40" s="40"/>
      <c r="F40" s="40"/>
      <c r="G40" s="40"/>
      <c r="H40" s="2"/>
      <c r="I40" s="2"/>
      <c r="J40" s="41"/>
      <c r="K40" s="2"/>
      <c r="L40" s="2"/>
    </row>
    <row r="41" spans="1:17">
      <c r="B41" s="2"/>
      <c r="C41" s="2"/>
      <c r="D41" s="2"/>
      <c r="E41" s="40"/>
      <c r="F41" s="40"/>
      <c r="G41" s="40"/>
      <c r="H41" s="2"/>
      <c r="I41" s="2"/>
      <c r="J41" s="41"/>
      <c r="K41" s="2"/>
      <c r="L41" s="2"/>
    </row>
    <row r="42" spans="1:17">
      <c r="B42" s="2"/>
      <c r="C42" s="2"/>
      <c r="D42" s="2"/>
      <c r="E42" s="40"/>
      <c r="F42" s="40"/>
      <c r="G42" s="40"/>
      <c r="H42" s="2"/>
      <c r="I42" s="2"/>
      <c r="J42" s="41"/>
      <c r="K42" s="2"/>
      <c r="L42" s="2"/>
    </row>
    <row r="43" spans="1:17">
      <c r="B43" s="2"/>
      <c r="C43" s="2"/>
      <c r="D43" s="2"/>
      <c r="E43" s="40"/>
      <c r="F43" s="40"/>
      <c r="G43" s="40"/>
      <c r="H43" s="2"/>
      <c r="I43" s="2"/>
      <c r="J43" s="41"/>
      <c r="K43" s="2"/>
      <c r="L43" s="2"/>
    </row>
  </sheetData>
  <mergeCells count="27">
    <mergeCell ref="A32:L32"/>
    <mergeCell ref="B26:H26"/>
    <mergeCell ref="B27:H27"/>
    <mergeCell ref="B28:H28"/>
    <mergeCell ref="B29:H29"/>
    <mergeCell ref="B30:H30"/>
    <mergeCell ref="A31:L31"/>
    <mergeCell ref="A25:H25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1:L1"/>
    <mergeCell ref="A2:L2"/>
    <mergeCell ref="A3:L3"/>
    <mergeCell ref="A4:K4"/>
    <mergeCell ref="A6:G6"/>
    <mergeCell ref="I6:L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4480A-553B-49B6-9C60-70F3D9888C29}">
  <dimension ref="A1:Q43"/>
  <sheetViews>
    <sheetView workbookViewId="0">
      <selection activeCell="C13" sqref="C13"/>
    </sheetView>
  </sheetViews>
  <sheetFormatPr baseColWidth="10" defaultColWidth="11.42578125" defaultRowHeight="15"/>
  <cols>
    <col min="1" max="1" width="5.140625" style="3" customWidth="1"/>
    <col min="2" max="2" width="62.42578125" style="3" customWidth="1"/>
    <col min="3" max="7" width="11.42578125" style="3"/>
    <col min="8" max="8" width="12.5703125" style="3" customWidth="1"/>
    <col min="9" max="9" width="15.28515625" style="3" bestFit="1" customWidth="1"/>
    <col min="10" max="10" width="15.28515625" style="42" bestFit="1" customWidth="1"/>
    <col min="11" max="11" width="14.140625" style="3" bestFit="1" customWidth="1"/>
    <col min="12" max="12" width="15.28515625" style="3" bestFit="1" customWidth="1"/>
    <col min="13" max="16384" width="11.42578125" style="3"/>
  </cols>
  <sheetData>
    <row r="1" spans="1:15" ht="15.7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2"/>
    </row>
    <row r="2" spans="1:15" ht="15.7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  <c r="N2" s="2"/>
      <c r="O2" s="2"/>
    </row>
    <row r="3" spans="1:15" ht="18.75">
      <c r="A3" s="45" t="s">
        <v>49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2"/>
      <c r="N3" s="2"/>
      <c r="O3" s="2"/>
    </row>
    <row r="4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5"/>
      <c r="M4" s="2"/>
      <c r="N4" s="2"/>
      <c r="O4" s="2"/>
    </row>
    <row r="5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2"/>
      <c r="N5" s="2"/>
      <c r="O5" s="2"/>
    </row>
    <row r="6" spans="1:15">
      <c r="A6" s="47" t="s">
        <v>5</v>
      </c>
      <c r="B6" s="47"/>
      <c r="C6" s="47"/>
      <c r="D6" s="47"/>
      <c r="E6" s="47"/>
      <c r="F6" s="47"/>
      <c r="G6" s="47"/>
      <c r="H6" s="6"/>
      <c r="I6" s="48"/>
      <c r="J6" s="48"/>
      <c r="K6" s="48"/>
      <c r="L6" s="48"/>
      <c r="M6" s="2"/>
      <c r="N6" s="2"/>
      <c r="O6" s="2"/>
    </row>
    <row r="7" spans="1:15">
      <c r="A7" s="47" t="s">
        <v>6</v>
      </c>
      <c r="B7" s="47"/>
      <c r="C7" s="47"/>
      <c r="D7" s="47"/>
      <c r="E7" s="47"/>
      <c r="F7" s="47"/>
      <c r="G7" s="7"/>
      <c r="H7" s="2"/>
      <c r="I7" s="48" t="s">
        <v>50</v>
      </c>
      <c r="J7" s="48"/>
      <c r="K7" s="48"/>
      <c r="L7" s="48"/>
      <c r="M7" s="2"/>
      <c r="N7" s="2"/>
      <c r="O7" s="2"/>
    </row>
    <row r="8" spans="1:15">
      <c r="A8" s="50" t="s">
        <v>8</v>
      </c>
      <c r="B8" s="50" t="s">
        <v>9</v>
      </c>
      <c r="C8" s="50" t="s">
        <v>10</v>
      </c>
      <c r="D8" s="51" t="s">
        <v>11</v>
      </c>
      <c r="E8" s="51"/>
      <c r="F8" s="51"/>
      <c r="G8" s="51"/>
      <c r="H8" s="52" t="s">
        <v>12</v>
      </c>
      <c r="I8" s="50" t="s">
        <v>13</v>
      </c>
      <c r="J8" s="50"/>
      <c r="K8" s="50"/>
      <c r="L8" s="50"/>
      <c r="M8" s="2"/>
      <c r="N8" s="2"/>
      <c r="O8" s="2"/>
    </row>
    <row r="9" spans="1:15" ht="17.25" customHeight="1">
      <c r="A9" s="50"/>
      <c r="B9" s="50"/>
      <c r="C9" s="50"/>
      <c r="D9" s="8" t="s">
        <v>14</v>
      </c>
      <c r="E9" s="9" t="s">
        <v>15</v>
      </c>
      <c r="F9" s="9" t="s">
        <v>16</v>
      </c>
      <c r="G9" s="9" t="s">
        <v>17</v>
      </c>
      <c r="H9" s="52"/>
      <c r="I9" s="9" t="s">
        <v>14</v>
      </c>
      <c r="J9" s="10" t="s">
        <v>15</v>
      </c>
      <c r="K9" s="10" t="s">
        <v>16</v>
      </c>
      <c r="L9" s="10" t="s">
        <v>17</v>
      </c>
      <c r="M9" s="2"/>
      <c r="N9" s="2"/>
      <c r="O9" s="11"/>
    </row>
    <row r="10" spans="1:15">
      <c r="A10" s="53" t="s">
        <v>18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5"/>
      <c r="M10" s="2"/>
      <c r="N10" s="2"/>
      <c r="O10" s="11"/>
    </row>
    <row r="11" spans="1:15">
      <c r="A11" s="12">
        <v>1</v>
      </c>
      <c r="B11" s="13" t="s">
        <v>19</v>
      </c>
      <c r="C11" s="12" t="s">
        <v>20</v>
      </c>
      <c r="D11" s="14">
        <v>24</v>
      </c>
      <c r="E11" s="16">
        <v>4</v>
      </c>
      <c r="F11" s="16">
        <v>1</v>
      </c>
      <c r="G11" s="17">
        <f>F11+E11</f>
        <v>5</v>
      </c>
      <c r="H11" s="18">
        <v>5000000</v>
      </c>
      <c r="I11" s="20">
        <f>H11*D11</f>
        <v>120000000</v>
      </c>
      <c r="J11" s="20">
        <f>H11*E11</f>
        <v>20000000</v>
      </c>
      <c r="K11" s="20">
        <f>H11*F11</f>
        <v>5000000</v>
      </c>
      <c r="L11" s="20">
        <f>H11*G11</f>
        <v>25000000</v>
      </c>
      <c r="M11" s="2"/>
      <c r="N11" s="2"/>
      <c r="O11" s="2"/>
    </row>
    <row r="12" spans="1:15">
      <c r="A12" s="12">
        <v>2</v>
      </c>
      <c r="B12" s="21" t="s">
        <v>21</v>
      </c>
      <c r="C12" s="12" t="s">
        <v>20</v>
      </c>
      <c r="D12" s="14">
        <v>24</v>
      </c>
      <c r="E12" s="16">
        <v>4</v>
      </c>
      <c r="F12" s="16">
        <v>1</v>
      </c>
      <c r="G12" s="17">
        <f t="shared" ref="G12:G15" si="0">F12+E12</f>
        <v>5</v>
      </c>
      <c r="H12" s="18">
        <v>3250000</v>
      </c>
      <c r="I12" s="20">
        <f t="shared" ref="I12:I15" si="1">H12*D12</f>
        <v>78000000</v>
      </c>
      <c r="J12" s="20">
        <f t="shared" ref="J12:J15" si="2">H12*E12</f>
        <v>13000000</v>
      </c>
      <c r="K12" s="20">
        <f t="shared" ref="K12:K15" si="3">H12*F12</f>
        <v>3250000</v>
      </c>
      <c r="L12" s="20">
        <f t="shared" ref="L12:L15" si="4">H12*G12</f>
        <v>16250000</v>
      </c>
      <c r="M12" s="2"/>
      <c r="N12" s="2"/>
      <c r="O12" s="2"/>
    </row>
    <row r="13" spans="1:15">
      <c r="A13" s="12">
        <v>3</v>
      </c>
      <c r="B13" s="21" t="s">
        <v>22</v>
      </c>
      <c r="C13" s="12" t="s">
        <v>20</v>
      </c>
      <c r="D13" s="14">
        <v>24</v>
      </c>
      <c r="E13" s="16">
        <v>4</v>
      </c>
      <c r="F13" s="16">
        <v>1</v>
      </c>
      <c r="G13" s="22">
        <f t="shared" si="0"/>
        <v>5</v>
      </c>
      <c r="H13" s="18">
        <v>3000000</v>
      </c>
      <c r="I13" s="20">
        <f t="shared" si="1"/>
        <v>72000000</v>
      </c>
      <c r="J13" s="20">
        <f t="shared" si="2"/>
        <v>12000000</v>
      </c>
      <c r="K13" s="20">
        <f t="shared" si="3"/>
        <v>3000000</v>
      </c>
      <c r="L13" s="20">
        <f t="shared" si="4"/>
        <v>15000000</v>
      </c>
      <c r="M13" s="2"/>
      <c r="N13" s="2"/>
      <c r="O13" s="2"/>
    </row>
    <row r="14" spans="1:15">
      <c r="A14" s="12">
        <v>4</v>
      </c>
      <c r="B14" s="21" t="s">
        <v>23</v>
      </c>
      <c r="C14" s="12" t="s">
        <v>20</v>
      </c>
      <c r="D14" s="14">
        <v>144</v>
      </c>
      <c r="E14" s="16">
        <v>24</v>
      </c>
      <c r="F14" s="16">
        <v>6</v>
      </c>
      <c r="G14" s="22">
        <f t="shared" si="0"/>
        <v>30</v>
      </c>
      <c r="H14" s="18">
        <v>1200000</v>
      </c>
      <c r="I14" s="20">
        <f t="shared" si="1"/>
        <v>172800000</v>
      </c>
      <c r="J14" s="20">
        <f t="shared" si="2"/>
        <v>28800000</v>
      </c>
      <c r="K14" s="20">
        <f t="shared" si="3"/>
        <v>7200000</v>
      </c>
      <c r="L14" s="20">
        <f t="shared" si="4"/>
        <v>36000000</v>
      </c>
      <c r="M14" s="2"/>
      <c r="N14" s="2"/>
      <c r="O14" s="2"/>
    </row>
    <row r="15" spans="1:15">
      <c r="A15" s="12">
        <v>5</v>
      </c>
      <c r="B15" s="21" t="s">
        <v>24</v>
      </c>
      <c r="C15" s="12" t="s">
        <v>20</v>
      </c>
      <c r="D15" s="14">
        <v>13</v>
      </c>
      <c r="E15" s="16">
        <v>4</v>
      </c>
      <c r="F15" s="16">
        <v>1</v>
      </c>
      <c r="G15" s="22">
        <f t="shared" si="0"/>
        <v>5</v>
      </c>
      <c r="H15" s="18">
        <v>3000000</v>
      </c>
      <c r="I15" s="20">
        <f t="shared" si="1"/>
        <v>39000000</v>
      </c>
      <c r="J15" s="20">
        <f t="shared" si="2"/>
        <v>12000000</v>
      </c>
      <c r="K15" s="20">
        <f t="shared" si="3"/>
        <v>3000000</v>
      </c>
      <c r="L15" s="20">
        <f t="shared" si="4"/>
        <v>15000000</v>
      </c>
      <c r="M15" s="23"/>
      <c r="N15" s="2"/>
      <c r="O15" s="2"/>
    </row>
    <row r="16" spans="1:15">
      <c r="A16" s="49" t="s">
        <v>25</v>
      </c>
      <c r="B16" s="49"/>
      <c r="C16" s="49"/>
      <c r="D16" s="49"/>
      <c r="E16" s="49"/>
      <c r="F16" s="49"/>
      <c r="G16" s="49"/>
      <c r="H16" s="49"/>
      <c r="I16" s="20">
        <f>SUM(I11:I15)</f>
        <v>481800000</v>
      </c>
      <c r="J16" s="17">
        <f t="shared" ref="J16:L16" si="5">SUM(J11:J15)</f>
        <v>85800000</v>
      </c>
      <c r="K16" s="19">
        <f t="shared" si="5"/>
        <v>21450000</v>
      </c>
      <c r="L16" s="19">
        <f t="shared" si="5"/>
        <v>107250000</v>
      </c>
      <c r="M16" s="23"/>
      <c r="N16" s="2"/>
      <c r="O16" s="2"/>
    </row>
    <row r="17" spans="1:17">
      <c r="A17" s="12"/>
      <c r="B17" s="56" t="s">
        <v>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"/>
      <c r="N17" s="2"/>
      <c r="O17" s="2"/>
    </row>
    <row r="18" spans="1:17" ht="24">
      <c r="A18" s="12">
        <v>6</v>
      </c>
      <c r="B18" s="21" t="s">
        <v>27</v>
      </c>
      <c r="C18" s="12" t="s">
        <v>28</v>
      </c>
      <c r="D18" s="24">
        <v>48</v>
      </c>
      <c r="E18" s="17">
        <v>8</v>
      </c>
      <c r="F18" s="17">
        <v>2</v>
      </c>
      <c r="G18" s="17">
        <f>F18+E18</f>
        <v>10</v>
      </c>
      <c r="H18" s="18">
        <v>950000</v>
      </c>
      <c r="I18" s="20">
        <f>H18*D18</f>
        <v>45600000</v>
      </c>
      <c r="J18" s="20">
        <f>H18*E18</f>
        <v>7600000</v>
      </c>
      <c r="K18" s="20">
        <f>H18*F18</f>
        <v>1900000</v>
      </c>
      <c r="L18" s="20">
        <f>H18*G18</f>
        <v>9500000</v>
      </c>
      <c r="M18" s="2"/>
      <c r="N18" s="2"/>
      <c r="O18" s="2"/>
    </row>
    <row r="19" spans="1:17" ht="24">
      <c r="A19" s="12">
        <v>7</v>
      </c>
      <c r="B19" s="21" t="s">
        <v>29</v>
      </c>
      <c r="C19" s="12" t="s">
        <v>30</v>
      </c>
      <c r="D19" s="24">
        <v>6</v>
      </c>
      <c r="E19" s="17">
        <v>1</v>
      </c>
      <c r="F19" s="17">
        <v>0.25</v>
      </c>
      <c r="G19" s="17">
        <f>F19+E19</f>
        <v>1.25</v>
      </c>
      <c r="H19" s="18">
        <v>2400000</v>
      </c>
      <c r="I19" s="20">
        <f>H19*D19</f>
        <v>14400000</v>
      </c>
      <c r="J19" s="20">
        <f>H19*E19</f>
        <v>2400000</v>
      </c>
      <c r="K19" s="20">
        <f>H19*F19</f>
        <v>600000</v>
      </c>
      <c r="L19" s="20">
        <f>H19*G19</f>
        <v>3000000</v>
      </c>
      <c r="M19" s="2"/>
      <c r="N19" s="2"/>
      <c r="O19" s="2"/>
    </row>
    <row r="20" spans="1:17">
      <c r="A20" s="49" t="s">
        <v>31</v>
      </c>
      <c r="B20" s="49"/>
      <c r="C20" s="49"/>
      <c r="D20" s="49"/>
      <c r="E20" s="49"/>
      <c r="F20" s="49"/>
      <c r="G20" s="49"/>
      <c r="H20" s="49"/>
      <c r="I20" s="20">
        <f>SUM(I18:I19)</f>
        <v>60000000</v>
      </c>
      <c r="J20" s="20">
        <f t="shared" ref="J20:L20" si="6">SUM(J18:J19)</f>
        <v>10000000</v>
      </c>
      <c r="K20" s="20">
        <f t="shared" si="6"/>
        <v>2500000</v>
      </c>
      <c r="L20" s="20">
        <f t="shared" si="6"/>
        <v>12500000</v>
      </c>
      <c r="M20" s="23"/>
      <c r="N20" s="2"/>
      <c r="O20" s="2"/>
    </row>
    <row r="21" spans="1:17">
      <c r="A21" s="56" t="s">
        <v>32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2"/>
      <c r="N21" s="2"/>
      <c r="O21" s="2"/>
    </row>
    <row r="22" spans="1:17">
      <c r="A22" s="12">
        <v>8</v>
      </c>
      <c r="B22" s="25" t="s">
        <v>33</v>
      </c>
      <c r="C22" s="12" t="s">
        <v>30</v>
      </c>
      <c r="D22" s="24">
        <v>24</v>
      </c>
      <c r="E22" s="17">
        <v>4</v>
      </c>
      <c r="F22" s="17">
        <v>1</v>
      </c>
      <c r="G22" s="17">
        <f>F22+E22</f>
        <v>5</v>
      </c>
      <c r="H22" s="18">
        <v>150000</v>
      </c>
      <c r="I22" s="20">
        <f>H22*D22</f>
        <v>3600000</v>
      </c>
      <c r="J22" s="20">
        <f>H22*E22</f>
        <v>600000</v>
      </c>
      <c r="K22" s="20">
        <f>H22*F22</f>
        <v>150000</v>
      </c>
      <c r="L22" s="20">
        <f>H22*G22</f>
        <v>750000</v>
      </c>
      <c r="M22" s="11"/>
      <c r="N22" s="2"/>
      <c r="O22" s="2"/>
    </row>
    <row r="23" spans="1:17">
      <c r="A23" s="12">
        <v>9</v>
      </c>
      <c r="B23" s="25" t="s">
        <v>34</v>
      </c>
      <c r="C23" s="12" t="s">
        <v>30</v>
      </c>
      <c r="D23" s="26">
        <v>8</v>
      </c>
      <c r="E23" s="15">
        <v>1</v>
      </c>
      <c r="F23" s="17">
        <v>0</v>
      </c>
      <c r="G23" s="17">
        <f t="shared" ref="G23:G24" si="7">F23+E23</f>
        <v>1</v>
      </c>
      <c r="H23" s="18">
        <v>200000</v>
      </c>
      <c r="I23" s="20">
        <f t="shared" ref="I23:I24" si="8">H23*D23</f>
        <v>1600000</v>
      </c>
      <c r="J23" s="20">
        <f t="shared" ref="J23:J24" si="9">H23*E23</f>
        <v>200000</v>
      </c>
      <c r="K23" s="20">
        <f t="shared" ref="K23:K24" si="10">H23*F23</f>
        <v>0</v>
      </c>
      <c r="L23" s="20">
        <f t="shared" ref="L23:L24" si="11">H23*G23</f>
        <v>200000</v>
      </c>
      <c r="M23" s="11"/>
      <c r="N23" s="2"/>
      <c r="O23" s="2"/>
    </row>
    <row r="24" spans="1:17">
      <c r="A24" s="12">
        <v>10</v>
      </c>
      <c r="B24" s="25" t="s">
        <v>35</v>
      </c>
      <c r="C24" s="12" t="s">
        <v>30</v>
      </c>
      <c r="D24" s="26">
        <v>1</v>
      </c>
      <c r="E24" s="15">
        <v>0</v>
      </c>
      <c r="F24" s="17">
        <v>0</v>
      </c>
      <c r="G24" s="17">
        <f t="shared" si="7"/>
        <v>0</v>
      </c>
      <c r="H24" s="18">
        <v>2000000</v>
      </c>
      <c r="I24" s="20">
        <f t="shared" si="8"/>
        <v>2000000</v>
      </c>
      <c r="J24" s="20">
        <f t="shared" si="9"/>
        <v>0</v>
      </c>
      <c r="K24" s="20">
        <f t="shared" si="10"/>
        <v>0</v>
      </c>
      <c r="L24" s="20">
        <f t="shared" si="11"/>
        <v>0</v>
      </c>
      <c r="M24" s="11"/>
      <c r="N24" s="2"/>
      <c r="O24" s="2"/>
    </row>
    <row r="25" spans="1:17">
      <c r="A25" s="49" t="s">
        <v>31</v>
      </c>
      <c r="B25" s="49"/>
      <c r="C25" s="49"/>
      <c r="D25" s="49"/>
      <c r="E25" s="49"/>
      <c r="F25" s="49"/>
      <c r="G25" s="49"/>
      <c r="H25" s="49"/>
      <c r="I25" s="20">
        <f>SUM(I22:I24)</f>
        <v>7200000</v>
      </c>
      <c r="J25" s="20">
        <f t="shared" ref="J25:L25" si="12">SUM(J22:J24)</f>
        <v>800000</v>
      </c>
      <c r="K25" s="20">
        <f t="shared" si="12"/>
        <v>150000</v>
      </c>
      <c r="L25" s="20">
        <f t="shared" si="12"/>
        <v>950000</v>
      </c>
      <c r="M25" s="23"/>
      <c r="N25" s="2"/>
      <c r="O25" s="2"/>
    </row>
    <row r="26" spans="1:17" ht="15.75">
      <c r="A26" s="28"/>
      <c r="B26" s="58" t="s">
        <v>36</v>
      </c>
      <c r="C26" s="59"/>
      <c r="D26" s="59"/>
      <c r="E26" s="59"/>
      <c r="F26" s="59"/>
      <c r="G26" s="59"/>
      <c r="H26" s="60"/>
      <c r="I26" s="29">
        <f>I25+I20+I16</f>
        <v>549000000</v>
      </c>
      <c r="J26" s="29">
        <f t="shared" ref="J26:L26" si="13">J25+J20+J16</f>
        <v>96600000</v>
      </c>
      <c r="K26" s="29">
        <f t="shared" si="13"/>
        <v>24100000</v>
      </c>
      <c r="L26" s="29">
        <f t="shared" si="13"/>
        <v>120700000</v>
      </c>
      <c r="M26" s="11"/>
      <c r="N26" s="30"/>
      <c r="O26" s="31"/>
      <c r="P26" s="2"/>
      <c r="Q26" s="2"/>
    </row>
    <row r="27" spans="1:17" ht="15.75">
      <c r="A27" s="32"/>
      <c r="B27" s="58" t="s">
        <v>37</v>
      </c>
      <c r="C27" s="59"/>
      <c r="D27" s="59"/>
      <c r="E27" s="59"/>
      <c r="F27" s="59"/>
      <c r="G27" s="59"/>
      <c r="H27" s="60"/>
      <c r="I27" s="29"/>
      <c r="J27" s="29">
        <v>85650000</v>
      </c>
      <c r="K27" s="29">
        <f>-K26*0.25</f>
        <v>-6025000</v>
      </c>
      <c r="L27" s="29">
        <f>J27+K27</f>
        <v>79625000</v>
      </c>
      <c r="M27" s="11"/>
      <c r="N27" s="30"/>
      <c r="O27" s="31"/>
      <c r="P27" s="2"/>
      <c r="Q27" s="2"/>
    </row>
    <row r="28" spans="1:17" ht="15.75">
      <c r="A28" s="32"/>
      <c r="B28" s="58" t="s">
        <v>38</v>
      </c>
      <c r="C28" s="59"/>
      <c r="D28" s="59"/>
      <c r="E28" s="59"/>
      <c r="F28" s="59"/>
      <c r="G28" s="59"/>
      <c r="H28" s="60"/>
      <c r="I28" s="29"/>
      <c r="J28" s="29">
        <f t="shared" ref="J28:K28" si="14">J26+J27</f>
        <v>182250000</v>
      </c>
      <c r="K28" s="29">
        <f t="shared" si="14"/>
        <v>18075000</v>
      </c>
      <c r="L28" s="29">
        <f>J28+K28</f>
        <v>200325000</v>
      </c>
      <c r="M28" s="11"/>
      <c r="N28" s="30"/>
      <c r="O28" s="31"/>
      <c r="P28" s="2"/>
      <c r="Q28" s="2"/>
    </row>
    <row r="29" spans="1:17" ht="15.75">
      <c r="A29" s="32"/>
      <c r="B29" s="58" t="s">
        <v>39</v>
      </c>
      <c r="C29" s="59"/>
      <c r="D29" s="59"/>
      <c r="E29" s="59"/>
      <c r="F29" s="59"/>
      <c r="G29" s="59"/>
      <c r="H29" s="60"/>
      <c r="I29" s="29">
        <f>I26*18%</f>
        <v>98820000</v>
      </c>
      <c r="J29" s="29">
        <f>J28*18%</f>
        <v>32805000</v>
      </c>
      <c r="K29" s="29">
        <f>K28*18%</f>
        <v>3253500</v>
      </c>
      <c r="L29" s="29">
        <f>L28*18%</f>
        <v>36058500</v>
      </c>
      <c r="M29" s="2"/>
      <c r="N29" s="2"/>
      <c r="O29" s="2"/>
      <c r="P29" s="2"/>
      <c r="Q29" s="2"/>
    </row>
    <row r="30" spans="1:17" ht="15.75">
      <c r="A30" s="32"/>
      <c r="B30" s="58" t="s">
        <v>40</v>
      </c>
      <c r="C30" s="59"/>
      <c r="D30" s="59"/>
      <c r="E30" s="59"/>
      <c r="F30" s="59"/>
      <c r="G30" s="59"/>
      <c r="H30" s="60"/>
      <c r="I30" s="29">
        <f>I29+I26</f>
        <v>647820000</v>
      </c>
      <c r="J30" s="29">
        <f t="shared" ref="J30:K30" si="15">J28+J29</f>
        <v>215055000</v>
      </c>
      <c r="K30" s="29">
        <f t="shared" si="15"/>
        <v>21328500</v>
      </c>
      <c r="L30" s="29">
        <f>J30+K30</f>
        <v>236383500</v>
      </c>
      <c r="M30" s="11"/>
      <c r="N30" s="33"/>
      <c r="O30" s="2"/>
      <c r="P30" s="2"/>
      <c r="Q30" s="2"/>
    </row>
    <row r="31" spans="1:17">
      <c r="A31" s="57" t="s">
        <v>41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2"/>
      <c r="N31" s="2"/>
      <c r="O31" s="2"/>
      <c r="P31" s="2"/>
      <c r="Q31" s="2"/>
    </row>
    <row r="32" spans="1:17">
      <c r="A32" s="57" t="s">
        <v>51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2"/>
      <c r="N32" s="2"/>
      <c r="O32" s="2"/>
      <c r="P32" s="2"/>
      <c r="Q32" s="2"/>
    </row>
    <row r="33" spans="1:17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"/>
      <c r="N33" s="2"/>
      <c r="O33" s="2"/>
      <c r="P33" s="2"/>
      <c r="Q33" s="2"/>
    </row>
    <row r="34" spans="1:1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2"/>
      <c r="N34" s="2"/>
    </row>
    <row r="35" spans="1:17" ht="15.75">
      <c r="B35" s="36"/>
      <c r="C35" s="37"/>
      <c r="D35" s="38"/>
      <c r="E35" s="39"/>
      <c r="F35" s="39"/>
      <c r="G35" s="39"/>
      <c r="H35" s="6"/>
      <c r="I35" s="1"/>
      <c r="J35" s="1"/>
      <c r="K35" s="1"/>
      <c r="L35" s="1"/>
    </row>
    <row r="36" spans="1:17">
      <c r="B36" s="2"/>
      <c r="C36" s="2"/>
      <c r="D36" s="2"/>
      <c r="E36" s="40"/>
      <c r="F36" s="40"/>
      <c r="G36" s="40"/>
      <c r="H36" s="2"/>
      <c r="I36" s="2"/>
      <c r="J36" s="41"/>
      <c r="K36" s="2"/>
      <c r="L36" s="2"/>
    </row>
    <row r="37" spans="1:17">
      <c r="B37" s="2"/>
      <c r="C37" s="2"/>
      <c r="D37" s="2"/>
      <c r="E37" s="40"/>
      <c r="F37" s="40"/>
      <c r="G37" s="40"/>
      <c r="H37" s="2"/>
      <c r="I37" s="2"/>
      <c r="J37" s="41"/>
      <c r="K37" s="2"/>
      <c r="L37" s="2"/>
    </row>
    <row r="38" spans="1:17">
      <c r="B38" s="2"/>
      <c r="C38" s="2"/>
      <c r="D38" s="2"/>
      <c r="E38" s="40"/>
      <c r="F38" s="40"/>
      <c r="G38" s="40"/>
      <c r="H38" s="2"/>
      <c r="I38" s="2"/>
      <c r="J38" s="41"/>
      <c r="K38" s="2"/>
      <c r="L38" s="2"/>
    </row>
    <row r="39" spans="1:17">
      <c r="B39" s="2"/>
      <c r="C39" s="2"/>
      <c r="D39" s="2"/>
      <c r="E39" s="40"/>
      <c r="F39" s="40"/>
      <c r="G39" s="40"/>
      <c r="H39" s="2"/>
      <c r="I39" s="2"/>
      <c r="J39" s="41"/>
      <c r="K39" s="2"/>
      <c r="L39" s="2"/>
    </row>
    <row r="40" spans="1:17">
      <c r="B40" s="2"/>
      <c r="C40" s="2"/>
      <c r="D40" s="2"/>
      <c r="E40" s="40"/>
      <c r="F40" s="40"/>
      <c r="G40" s="40"/>
      <c r="H40" s="2"/>
      <c r="I40" s="2"/>
      <c r="J40" s="41"/>
      <c r="K40" s="2"/>
      <c r="L40" s="2"/>
    </row>
    <row r="41" spans="1:17">
      <c r="B41" s="2"/>
      <c r="C41" s="2"/>
      <c r="D41" s="2"/>
      <c r="E41" s="40"/>
      <c r="F41" s="40"/>
      <c r="G41" s="40"/>
      <c r="H41" s="2"/>
      <c r="I41" s="2"/>
      <c r="J41" s="41"/>
      <c r="K41" s="2"/>
      <c r="L41" s="2"/>
    </row>
    <row r="42" spans="1:17">
      <c r="B42" s="2"/>
      <c r="C42" s="2"/>
      <c r="D42" s="2"/>
      <c r="E42" s="40"/>
      <c r="F42" s="40"/>
      <c r="G42" s="40"/>
      <c r="H42" s="2"/>
      <c r="I42" s="2"/>
      <c r="J42" s="41"/>
      <c r="K42" s="2"/>
      <c r="L42" s="2"/>
    </row>
    <row r="43" spans="1:17">
      <c r="B43" s="2"/>
      <c r="C43" s="2"/>
      <c r="D43" s="2"/>
      <c r="E43" s="40"/>
      <c r="F43" s="40"/>
      <c r="G43" s="40"/>
      <c r="H43" s="2"/>
      <c r="I43" s="2"/>
      <c r="J43" s="41"/>
      <c r="K43" s="2"/>
      <c r="L43" s="2"/>
    </row>
  </sheetData>
  <mergeCells count="27">
    <mergeCell ref="A32:L32"/>
    <mergeCell ref="B26:H26"/>
    <mergeCell ref="B27:H27"/>
    <mergeCell ref="B28:H28"/>
    <mergeCell ref="B29:H29"/>
    <mergeCell ref="B30:H30"/>
    <mergeCell ref="A31:L31"/>
    <mergeCell ref="A25:H25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1:L1"/>
    <mergeCell ref="A2:L2"/>
    <mergeCell ref="A3:L3"/>
    <mergeCell ref="A4:K4"/>
    <mergeCell ref="A6:G6"/>
    <mergeCell ref="I6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C23EF-E178-4548-8414-FBD3F182D26D}">
  <dimension ref="A1:Q43"/>
  <sheetViews>
    <sheetView topLeftCell="B15" workbookViewId="0">
      <selection activeCell="H12" sqref="H12"/>
    </sheetView>
  </sheetViews>
  <sheetFormatPr baseColWidth="10" defaultColWidth="11.42578125" defaultRowHeight="15"/>
  <cols>
    <col min="1" max="1" width="5.140625" style="3" customWidth="1"/>
    <col min="2" max="2" width="62.42578125" style="3" customWidth="1"/>
    <col min="3" max="7" width="11.42578125" style="3"/>
    <col min="8" max="8" width="12.5703125" style="3" customWidth="1"/>
    <col min="9" max="9" width="15.28515625" style="3" bestFit="1" customWidth="1"/>
    <col min="10" max="10" width="15.28515625" style="42" bestFit="1" customWidth="1"/>
    <col min="11" max="11" width="14.140625" style="3" bestFit="1" customWidth="1"/>
    <col min="12" max="12" width="15.28515625" style="3" bestFit="1" customWidth="1"/>
    <col min="13" max="16384" width="11.42578125" style="3"/>
  </cols>
  <sheetData>
    <row r="1" spans="1:15" ht="15.7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2"/>
    </row>
    <row r="2" spans="1:15" ht="15.7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  <c r="N2" s="2"/>
      <c r="O2" s="2"/>
    </row>
    <row r="3" spans="1:15" ht="18.75">
      <c r="A3" s="45" t="s">
        <v>52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2"/>
      <c r="N3" s="2"/>
      <c r="O3" s="2"/>
    </row>
    <row r="4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5"/>
      <c r="M4" s="2"/>
      <c r="N4" s="2"/>
      <c r="O4" s="2"/>
    </row>
    <row r="5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2"/>
      <c r="N5" s="2"/>
      <c r="O5" s="2"/>
    </row>
    <row r="6" spans="1:15">
      <c r="A6" s="47" t="s">
        <v>5</v>
      </c>
      <c r="B6" s="47"/>
      <c r="C6" s="47"/>
      <c r="D6" s="47"/>
      <c r="E6" s="47"/>
      <c r="F6" s="47"/>
      <c r="G6" s="47"/>
      <c r="H6" s="6"/>
      <c r="I6" s="48"/>
      <c r="J6" s="48"/>
      <c r="K6" s="48"/>
      <c r="L6" s="48"/>
      <c r="M6" s="2"/>
      <c r="N6" s="2"/>
      <c r="O6" s="2"/>
    </row>
    <row r="7" spans="1:15">
      <c r="A7" s="47" t="s">
        <v>6</v>
      </c>
      <c r="B7" s="47"/>
      <c r="C7" s="47"/>
      <c r="D7" s="47"/>
      <c r="E7" s="47"/>
      <c r="F7" s="47"/>
      <c r="G7" s="7"/>
      <c r="H7" s="2"/>
      <c r="I7" s="48" t="s">
        <v>53</v>
      </c>
      <c r="J7" s="48"/>
      <c r="K7" s="48"/>
      <c r="L7" s="48"/>
      <c r="M7" s="2"/>
      <c r="N7" s="2"/>
      <c r="O7" s="2"/>
    </row>
    <row r="8" spans="1:15">
      <c r="A8" s="50" t="s">
        <v>8</v>
      </c>
      <c r="B8" s="50" t="s">
        <v>9</v>
      </c>
      <c r="C8" s="50" t="s">
        <v>10</v>
      </c>
      <c r="D8" s="51" t="s">
        <v>11</v>
      </c>
      <c r="E8" s="51"/>
      <c r="F8" s="51"/>
      <c r="G8" s="51"/>
      <c r="H8" s="52" t="s">
        <v>12</v>
      </c>
      <c r="I8" s="50" t="s">
        <v>13</v>
      </c>
      <c r="J8" s="50"/>
      <c r="K8" s="50"/>
      <c r="L8" s="50"/>
      <c r="M8" s="2"/>
      <c r="N8" s="2"/>
      <c r="O8" s="2"/>
    </row>
    <row r="9" spans="1:15" ht="17.25" customHeight="1">
      <c r="A9" s="50"/>
      <c r="B9" s="50"/>
      <c r="C9" s="50"/>
      <c r="D9" s="8" t="s">
        <v>14</v>
      </c>
      <c r="E9" s="9" t="s">
        <v>15</v>
      </c>
      <c r="F9" s="9" t="s">
        <v>16</v>
      </c>
      <c r="G9" s="9" t="s">
        <v>17</v>
      </c>
      <c r="H9" s="52"/>
      <c r="I9" s="9" t="s">
        <v>14</v>
      </c>
      <c r="J9" s="10" t="s">
        <v>15</v>
      </c>
      <c r="K9" s="10" t="s">
        <v>16</v>
      </c>
      <c r="L9" s="10" t="s">
        <v>17</v>
      </c>
      <c r="M9" s="2"/>
      <c r="N9" s="2"/>
      <c r="O9" s="11"/>
    </row>
    <row r="10" spans="1:15">
      <c r="A10" s="53" t="s">
        <v>18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5"/>
      <c r="M10" s="2"/>
      <c r="N10" s="2"/>
      <c r="O10" s="11"/>
    </row>
    <row r="11" spans="1:15">
      <c r="A11" s="12">
        <v>1</v>
      </c>
      <c r="B11" s="13" t="s">
        <v>19</v>
      </c>
      <c r="C11" s="12" t="s">
        <v>20</v>
      </c>
      <c r="D11" s="14">
        <v>24</v>
      </c>
      <c r="E11" s="16">
        <v>5</v>
      </c>
      <c r="F11" s="16">
        <v>1</v>
      </c>
      <c r="G11" s="17">
        <f>F11+E11</f>
        <v>6</v>
      </c>
      <c r="H11" s="18">
        <v>5000000</v>
      </c>
      <c r="I11" s="20">
        <f>H11*D11</f>
        <v>120000000</v>
      </c>
      <c r="J11" s="20">
        <f>H11*E11</f>
        <v>25000000</v>
      </c>
      <c r="K11" s="20">
        <f>H11*F11</f>
        <v>5000000</v>
      </c>
      <c r="L11" s="20">
        <f>H11*G11</f>
        <v>30000000</v>
      </c>
      <c r="M11" s="2"/>
      <c r="N11" s="2"/>
      <c r="O11" s="2"/>
    </row>
    <row r="12" spans="1:15">
      <c r="A12" s="12">
        <v>2</v>
      </c>
      <c r="B12" s="21" t="s">
        <v>21</v>
      </c>
      <c r="C12" s="12" t="s">
        <v>20</v>
      </c>
      <c r="D12" s="14">
        <v>24</v>
      </c>
      <c r="E12" s="16">
        <v>5</v>
      </c>
      <c r="F12" s="16">
        <v>1</v>
      </c>
      <c r="G12" s="17">
        <f t="shared" ref="G12:G15" si="0">F12+E12</f>
        <v>6</v>
      </c>
      <c r="H12" s="18">
        <v>3250000</v>
      </c>
      <c r="I12" s="20">
        <f t="shared" ref="I12:I15" si="1">H12*D12</f>
        <v>78000000</v>
      </c>
      <c r="J12" s="20">
        <f t="shared" ref="J12:J15" si="2">H12*E12</f>
        <v>16250000</v>
      </c>
      <c r="K12" s="20">
        <f t="shared" ref="K12:K15" si="3">H12*F12</f>
        <v>3250000</v>
      </c>
      <c r="L12" s="20">
        <f t="shared" ref="L12:L15" si="4">H12*G12</f>
        <v>19500000</v>
      </c>
      <c r="M12" s="2"/>
      <c r="N12" s="2"/>
      <c r="O12" s="2"/>
    </row>
    <row r="13" spans="1:15">
      <c r="A13" s="12">
        <v>3</v>
      </c>
      <c r="B13" s="21" t="s">
        <v>22</v>
      </c>
      <c r="C13" s="12" t="s">
        <v>20</v>
      </c>
      <c r="D13" s="14">
        <v>24</v>
      </c>
      <c r="E13" s="16">
        <v>5</v>
      </c>
      <c r="F13" s="16">
        <v>1</v>
      </c>
      <c r="G13" s="22">
        <f t="shared" si="0"/>
        <v>6</v>
      </c>
      <c r="H13" s="18">
        <v>3000000</v>
      </c>
      <c r="I13" s="20">
        <f t="shared" si="1"/>
        <v>72000000</v>
      </c>
      <c r="J13" s="20">
        <f t="shared" si="2"/>
        <v>15000000</v>
      </c>
      <c r="K13" s="20">
        <f t="shared" si="3"/>
        <v>3000000</v>
      </c>
      <c r="L13" s="20">
        <f t="shared" si="4"/>
        <v>18000000</v>
      </c>
      <c r="M13" s="2"/>
      <c r="N13" s="2"/>
      <c r="O13" s="2"/>
    </row>
    <row r="14" spans="1:15">
      <c r="A14" s="12">
        <v>4</v>
      </c>
      <c r="B14" s="21" t="s">
        <v>23</v>
      </c>
      <c r="C14" s="12" t="s">
        <v>20</v>
      </c>
      <c r="D14" s="14">
        <v>144</v>
      </c>
      <c r="E14" s="16">
        <v>30</v>
      </c>
      <c r="F14" s="16">
        <v>6</v>
      </c>
      <c r="G14" s="22">
        <f t="shared" si="0"/>
        <v>36</v>
      </c>
      <c r="H14" s="18">
        <v>1200000</v>
      </c>
      <c r="I14" s="20">
        <f t="shared" si="1"/>
        <v>172800000</v>
      </c>
      <c r="J14" s="20">
        <f t="shared" si="2"/>
        <v>36000000</v>
      </c>
      <c r="K14" s="20">
        <f t="shared" si="3"/>
        <v>7200000</v>
      </c>
      <c r="L14" s="20">
        <f t="shared" si="4"/>
        <v>43200000</v>
      </c>
      <c r="M14" s="2"/>
      <c r="N14" s="2"/>
      <c r="O14" s="2"/>
    </row>
    <row r="15" spans="1:15">
      <c r="A15" s="12">
        <v>5</v>
      </c>
      <c r="B15" s="21" t="s">
        <v>24</v>
      </c>
      <c r="C15" s="12" t="s">
        <v>20</v>
      </c>
      <c r="D15" s="14">
        <v>13</v>
      </c>
      <c r="E15" s="16">
        <v>5</v>
      </c>
      <c r="F15" s="16">
        <v>1</v>
      </c>
      <c r="G15" s="22">
        <f t="shared" si="0"/>
        <v>6</v>
      </c>
      <c r="H15" s="18">
        <v>3000000</v>
      </c>
      <c r="I15" s="20">
        <f t="shared" si="1"/>
        <v>39000000</v>
      </c>
      <c r="J15" s="20">
        <f t="shared" si="2"/>
        <v>15000000</v>
      </c>
      <c r="K15" s="20">
        <f t="shared" si="3"/>
        <v>3000000</v>
      </c>
      <c r="L15" s="20">
        <f t="shared" si="4"/>
        <v>18000000</v>
      </c>
      <c r="M15" s="23"/>
      <c r="N15" s="2"/>
      <c r="O15" s="2"/>
    </row>
    <row r="16" spans="1:15">
      <c r="A16" s="49" t="s">
        <v>25</v>
      </c>
      <c r="B16" s="49"/>
      <c r="C16" s="49"/>
      <c r="D16" s="49"/>
      <c r="E16" s="49"/>
      <c r="F16" s="49"/>
      <c r="G16" s="49"/>
      <c r="H16" s="49"/>
      <c r="I16" s="20">
        <f>SUM(I11:I15)</f>
        <v>481800000</v>
      </c>
      <c r="J16" s="17">
        <f t="shared" ref="J16:L16" si="5">SUM(J11:J15)</f>
        <v>107250000</v>
      </c>
      <c r="K16" s="19">
        <f t="shared" si="5"/>
        <v>21450000</v>
      </c>
      <c r="L16" s="19">
        <f t="shared" si="5"/>
        <v>128700000</v>
      </c>
      <c r="M16" s="23"/>
      <c r="N16" s="2"/>
      <c r="O16" s="2"/>
    </row>
    <row r="17" spans="1:17">
      <c r="A17" s="12"/>
      <c r="B17" s="56" t="s">
        <v>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"/>
      <c r="N17" s="2"/>
      <c r="O17" s="2"/>
    </row>
    <row r="18" spans="1:17" ht="24">
      <c r="A18" s="12">
        <v>6</v>
      </c>
      <c r="B18" s="21" t="s">
        <v>27</v>
      </c>
      <c r="C18" s="12" t="s">
        <v>28</v>
      </c>
      <c r="D18" s="24">
        <v>48</v>
      </c>
      <c r="E18" s="17">
        <v>10</v>
      </c>
      <c r="F18" s="17">
        <v>2</v>
      </c>
      <c r="G18" s="17">
        <f>F18+E18</f>
        <v>12</v>
      </c>
      <c r="H18" s="18">
        <v>950000</v>
      </c>
      <c r="I18" s="20">
        <f>H18*D18</f>
        <v>45600000</v>
      </c>
      <c r="J18" s="20">
        <f>H18*E18</f>
        <v>9500000</v>
      </c>
      <c r="K18" s="20">
        <f>H18*F18</f>
        <v>1900000</v>
      </c>
      <c r="L18" s="20">
        <f>H18*G18</f>
        <v>11400000</v>
      </c>
      <c r="M18" s="2"/>
      <c r="N18" s="2"/>
      <c r="O18" s="2"/>
    </row>
    <row r="19" spans="1:17" ht="24">
      <c r="A19" s="12">
        <v>7</v>
      </c>
      <c r="B19" s="21" t="s">
        <v>29</v>
      </c>
      <c r="C19" s="12" t="s">
        <v>30</v>
      </c>
      <c r="D19" s="24">
        <v>6</v>
      </c>
      <c r="E19" s="17">
        <v>1.25</v>
      </c>
      <c r="F19" s="17">
        <v>0.25</v>
      </c>
      <c r="G19" s="17">
        <f>F19+E19</f>
        <v>1.5</v>
      </c>
      <c r="H19" s="18">
        <v>2400000</v>
      </c>
      <c r="I19" s="20">
        <f>H19*D19</f>
        <v>14400000</v>
      </c>
      <c r="J19" s="20">
        <f>H19*E19</f>
        <v>3000000</v>
      </c>
      <c r="K19" s="20">
        <f>H19*F19</f>
        <v>600000</v>
      </c>
      <c r="L19" s="20">
        <f>H19*G19</f>
        <v>3600000</v>
      </c>
      <c r="M19" s="2"/>
      <c r="N19" s="2"/>
      <c r="O19" s="2"/>
    </row>
    <row r="20" spans="1:17">
      <c r="A20" s="49" t="s">
        <v>31</v>
      </c>
      <c r="B20" s="49"/>
      <c r="C20" s="49"/>
      <c r="D20" s="49"/>
      <c r="E20" s="49"/>
      <c r="F20" s="49"/>
      <c r="G20" s="49"/>
      <c r="H20" s="49"/>
      <c r="I20" s="20">
        <f>SUM(I18:I19)</f>
        <v>60000000</v>
      </c>
      <c r="J20" s="20">
        <f t="shared" ref="J20:L20" si="6">SUM(J18:J19)</f>
        <v>12500000</v>
      </c>
      <c r="K20" s="20">
        <f t="shared" si="6"/>
        <v>2500000</v>
      </c>
      <c r="L20" s="20">
        <f t="shared" si="6"/>
        <v>15000000</v>
      </c>
      <c r="M20" s="23"/>
      <c r="N20" s="2"/>
      <c r="O20" s="2"/>
    </row>
    <row r="21" spans="1:17">
      <c r="A21" s="56" t="s">
        <v>32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2"/>
      <c r="N21" s="2"/>
      <c r="O21" s="2"/>
    </row>
    <row r="22" spans="1:17">
      <c r="A22" s="12">
        <v>8</v>
      </c>
      <c r="B22" s="25" t="s">
        <v>33</v>
      </c>
      <c r="C22" s="12" t="s">
        <v>30</v>
      </c>
      <c r="D22" s="24">
        <v>24</v>
      </c>
      <c r="E22" s="17">
        <v>5</v>
      </c>
      <c r="F22" s="17">
        <v>1</v>
      </c>
      <c r="G22" s="17">
        <f>F22+E22</f>
        <v>6</v>
      </c>
      <c r="H22" s="18">
        <v>150000</v>
      </c>
      <c r="I22" s="20">
        <f>H22*D22</f>
        <v>3600000</v>
      </c>
      <c r="J22" s="20">
        <f>H22*E22</f>
        <v>750000</v>
      </c>
      <c r="K22" s="20">
        <f>H22*F22</f>
        <v>150000</v>
      </c>
      <c r="L22" s="20">
        <f>H22*G22</f>
        <v>900000</v>
      </c>
      <c r="M22" s="11"/>
      <c r="N22" s="2"/>
      <c r="O22" s="2"/>
    </row>
    <row r="23" spans="1:17">
      <c r="A23" s="12">
        <v>9</v>
      </c>
      <c r="B23" s="25" t="s">
        <v>34</v>
      </c>
      <c r="C23" s="12" t="s">
        <v>30</v>
      </c>
      <c r="D23" s="26">
        <v>8</v>
      </c>
      <c r="E23" s="15">
        <v>1</v>
      </c>
      <c r="F23" s="17">
        <v>1</v>
      </c>
      <c r="G23" s="17">
        <f t="shared" ref="G23:G24" si="7">F23+E23</f>
        <v>2</v>
      </c>
      <c r="H23" s="18">
        <v>200000</v>
      </c>
      <c r="I23" s="20">
        <f t="shared" ref="I23:I24" si="8">H23*D23</f>
        <v>1600000</v>
      </c>
      <c r="J23" s="20">
        <f t="shared" ref="J23:J24" si="9">H23*E23</f>
        <v>200000</v>
      </c>
      <c r="K23" s="20">
        <f t="shared" ref="K23:K24" si="10">H23*F23</f>
        <v>200000</v>
      </c>
      <c r="L23" s="20">
        <f t="shared" ref="L23:L24" si="11">H23*G23</f>
        <v>400000</v>
      </c>
      <c r="M23" s="11"/>
      <c r="N23" s="2"/>
      <c r="O23" s="2"/>
    </row>
    <row r="24" spans="1:17">
      <c r="A24" s="12">
        <v>10</v>
      </c>
      <c r="B24" s="25" t="s">
        <v>35</v>
      </c>
      <c r="C24" s="12" t="s">
        <v>30</v>
      </c>
      <c r="D24" s="26">
        <v>1</v>
      </c>
      <c r="E24" s="15">
        <v>0</v>
      </c>
      <c r="F24" s="17">
        <v>0</v>
      </c>
      <c r="G24" s="17">
        <f t="shared" si="7"/>
        <v>0</v>
      </c>
      <c r="H24" s="18">
        <v>2000000</v>
      </c>
      <c r="I24" s="20">
        <f t="shared" si="8"/>
        <v>2000000</v>
      </c>
      <c r="J24" s="20">
        <f t="shared" si="9"/>
        <v>0</v>
      </c>
      <c r="K24" s="20">
        <f t="shared" si="10"/>
        <v>0</v>
      </c>
      <c r="L24" s="20">
        <f t="shared" si="11"/>
        <v>0</v>
      </c>
      <c r="M24" s="11"/>
      <c r="N24" s="2"/>
      <c r="O24" s="2"/>
    </row>
    <row r="25" spans="1:17">
      <c r="A25" s="49" t="s">
        <v>31</v>
      </c>
      <c r="B25" s="49"/>
      <c r="C25" s="49"/>
      <c r="D25" s="49"/>
      <c r="E25" s="49"/>
      <c r="F25" s="49"/>
      <c r="G25" s="49"/>
      <c r="H25" s="49"/>
      <c r="I25" s="20">
        <f>SUM(I22:I24)</f>
        <v>7200000</v>
      </c>
      <c r="J25" s="20">
        <f t="shared" ref="J25:L25" si="12">SUM(J22:J24)</f>
        <v>950000</v>
      </c>
      <c r="K25" s="20">
        <f t="shared" si="12"/>
        <v>350000</v>
      </c>
      <c r="L25" s="20">
        <f t="shared" si="12"/>
        <v>1300000</v>
      </c>
      <c r="M25" s="23"/>
      <c r="N25" s="2"/>
      <c r="O25" s="2"/>
    </row>
    <row r="26" spans="1:17" ht="15.75">
      <c r="A26" s="28"/>
      <c r="B26" s="58" t="s">
        <v>36</v>
      </c>
      <c r="C26" s="59"/>
      <c r="D26" s="59"/>
      <c r="E26" s="59"/>
      <c r="F26" s="59"/>
      <c r="G26" s="59"/>
      <c r="H26" s="60"/>
      <c r="I26" s="29">
        <f>I25+I20+I16</f>
        <v>549000000</v>
      </c>
      <c r="J26" s="29">
        <f t="shared" ref="J26:L26" si="13">J25+J20+J16</f>
        <v>120700000</v>
      </c>
      <c r="K26" s="29">
        <f t="shared" si="13"/>
        <v>24300000</v>
      </c>
      <c r="L26" s="29">
        <f t="shared" si="13"/>
        <v>145000000</v>
      </c>
      <c r="M26" s="11"/>
      <c r="N26" s="30"/>
      <c r="O26" s="31"/>
      <c r="P26" s="2"/>
      <c r="Q26" s="2"/>
    </row>
    <row r="27" spans="1:17" ht="15.75">
      <c r="A27" s="32"/>
      <c r="B27" s="58" t="s">
        <v>37</v>
      </c>
      <c r="C27" s="59"/>
      <c r="D27" s="59"/>
      <c r="E27" s="59"/>
      <c r="F27" s="59"/>
      <c r="G27" s="59"/>
      <c r="H27" s="60"/>
      <c r="I27" s="29"/>
      <c r="J27" s="29">
        <v>79625000</v>
      </c>
      <c r="K27" s="29">
        <f>-K26*0.25</f>
        <v>-6075000</v>
      </c>
      <c r="L27" s="29">
        <f>J27+K27</f>
        <v>73550000</v>
      </c>
      <c r="M27" s="11"/>
      <c r="N27" s="30"/>
      <c r="O27" s="31"/>
      <c r="P27" s="2"/>
      <c r="Q27" s="2"/>
    </row>
    <row r="28" spans="1:17" ht="15.75">
      <c r="A28" s="32"/>
      <c r="B28" s="58" t="s">
        <v>38</v>
      </c>
      <c r="C28" s="59"/>
      <c r="D28" s="59"/>
      <c r="E28" s="59"/>
      <c r="F28" s="59"/>
      <c r="G28" s="59"/>
      <c r="H28" s="60"/>
      <c r="I28" s="29"/>
      <c r="J28" s="29">
        <f t="shared" ref="J28:K28" si="14">J26+J27</f>
        <v>200325000</v>
      </c>
      <c r="K28" s="29">
        <f t="shared" si="14"/>
        <v>18225000</v>
      </c>
      <c r="L28" s="29">
        <f>J28+K28</f>
        <v>218550000</v>
      </c>
      <c r="M28" s="11"/>
      <c r="N28" s="30"/>
      <c r="O28" s="31"/>
      <c r="P28" s="2"/>
      <c r="Q28" s="2"/>
    </row>
    <row r="29" spans="1:17" ht="15.75">
      <c r="A29" s="32"/>
      <c r="B29" s="58" t="s">
        <v>39</v>
      </c>
      <c r="C29" s="59"/>
      <c r="D29" s="59"/>
      <c r="E29" s="59"/>
      <c r="F29" s="59"/>
      <c r="G29" s="59"/>
      <c r="H29" s="60"/>
      <c r="I29" s="29">
        <f>I26*18%</f>
        <v>98820000</v>
      </c>
      <c r="J29" s="29">
        <f>J28*18%</f>
        <v>36058500</v>
      </c>
      <c r="K29" s="29">
        <f>K28*18%</f>
        <v>3280500</v>
      </c>
      <c r="L29" s="29">
        <f>L28*18%</f>
        <v>39339000</v>
      </c>
      <c r="M29" s="2"/>
      <c r="N29" s="2"/>
      <c r="O29" s="2"/>
      <c r="P29" s="2"/>
      <c r="Q29" s="2"/>
    </row>
    <row r="30" spans="1:17" ht="15.75">
      <c r="A30" s="32"/>
      <c r="B30" s="58" t="s">
        <v>40</v>
      </c>
      <c r="C30" s="59"/>
      <c r="D30" s="59"/>
      <c r="E30" s="59"/>
      <c r="F30" s="59"/>
      <c r="G30" s="59"/>
      <c r="H30" s="60"/>
      <c r="I30" s="29">
        <f>I29+I26</f>
        <v>647820000</v>
      </c>
      <c r="J30" s="29">
        <f t="shared" ref="J30:K30" si="15">J28+J29</f>
        <v>236383500</v>
      </c>
      <c r="K30" s="29">
        <f t="shared" si="15"/>
        <v>21505500</v>
      </c>
      <c r="L30" s="29">
        <f>J30+K30</f>
        <v>257889000</v>
      </c>
      <c r="M30" s="11"/>
      <c r="N30" s="33"/>
      <c r="O30" s="2"/>
      <c r="P30" s="2"/>
      <c r="Q30" s="2"/>
    </row>
    <row r="31" spans="1:17">
      <c r="A31" s="57" t="s">
        <v>41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2"/>
      <c r="N31" s="2"/>
      <c r="O31" s="2"/>
      <c r="P31" s="2"/>
      <c r="Q31" s="2"/>
    </row>
    <row r="32" spans="1:17">
      <c r="A32" s="57" t="s">
        <v>54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2"/>
      <c r="N32" s="2"/>
      <c r="O32" s="2"/>
      <c r="P32" s="2"/>
      <c r="Q32" s="2"/>
    </row>
    <row r="33" spans="1:17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"/>
      <c r="N33" s="2"/>
      <c r="O33" s="2"/>
      <c r="P33" s="2"/>
      <c r="Q33" s="2"/>
    </row>
    <row r="34" spans="1:1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2"/>
      <c r="N34" s="2"/>
    </row>
    <row r="35" spans="1:17" ht="15.75">
      <c r="B35" s="36"/>
      <c r="C35" s="37"/>
      <c r="D35" s="38"/>
      <c r="E35" s="39"/>
      <c r="F35" s="39"/>
      <c r="G35" s="39"/>
      <c r="H35" s="6"/>
      <c r="I35" s="1"/>
      <c r="J35" s="1"/>
      <c r="K35" s="1"/>
      <c r="L35" s="1"/>
    </row>
    <row r="36" spans="1:17">
      <c r="B36" s="2"/>
      <c r="C36" s="2"/>
      <c r="D36" s="2"/>
      <c r="E36" s="40"/>
      <c r="F36" s="40"/>
      <c r="G36" s="40"/>
      <c r="H36" s="2"/>
      <c r="I36" s="2"/>
      <c r="J36" s="41"/>
      <c r="K36" s="2"/>
      <c r="L36" s="2"/>
    </row>
    <row r="37" spans="1:17">
      <c r="B37" s="2"/>
      <c r="C37" s="2"/>
      <c r="D37" s="2"/>
      <c r="E37" s="40"/>
      <c r="F37" s="40"/>
      <c r="G37" s="40"/>
      <c r="H37" s="2"/>
      <c r="I37" s="2"/>
      <c r="J37" s="41"/>
      <c r="K37" s="2"/>
      <c r="L37" s="2"/>
    </row>
    <row r="38" spans="1:17">
      <c r="B38" s="2"/>
      <c r="C38" s="2"/>
      <c r="D38" s="2"/>
      <c r="E38" s="40"/>
      <c r="F38" s="40"/>
      <c r="G38" s="40"/>
      <c r="H38" s="2"/>
      <c r="I38" s="2"/>
      <c r="J38" s="41"/>
      <c r="K38" s="2"/>
      <c r="L38" s="2"/>
    </row>
    <row r="39" spans="1:17">
      <c r="B39" s="2"/>
      <c r="C39" s="2"/>
      <c r="D39" s="2"/>
      <c r="E39" s="40"/>
      <c r="F39" s="40"/>
      <c r="G39" s="40"/>
      <c r="H39" s="2"/>
      <c r="I39" s="2"/>
      <c r="J39" s="41"/>
      <c r="K39" s="2"/>
      <c r="L39" s="2"/>
    </row>
    <row r="40" spans="1:17">
      <c r="B40" s="2"/>
      <c r="C40" s="2"/>
      <c r="D40" s="2"/>
      <c r="E40" s="40"/>
      <c r="F40" s="40"/>
      <c r="G40" s="40"/>
      <c r="H40" s="2"/>
      <c r="I40" s="2"/>
      <c r="J40" s="41"/>
      <c r="K40" s="2"/>
      <c r="L40" s="2"/>
    </row>
    <row r="41" spans="1:17">
      <c r="B41" s="2"/>
      <c r="C41" s="2"/>
      <c r="D41" s="2"/>
      <c r="E41" s="40"/>
      <c r="F41" s="40"/>
      <c r="G41" s="40"/>
      <c r="H41" s="2"/>
      <c r="I41" s="2"/>
      <c r="J41" s="41"/>
      <c r="K41" s="2"/>
      <c r="L41" s="2"/>
    </row>
    <row r="42" spans="1:17">
      <c r="B42" s="2"/>
      <c r="C42" s="2"/>
      <c r="D42" s="2"/>
      <c r="E42" s="40"/>
      <c r="F42" s="40"/>
      <c r="G42" s="40"/>
      <c r="H42" s="2"/>
      <c r="I42" s="2"/>
      <c r="J42" s="41"/>
      <c r="K42" s="2"/>
      <c r="L42" s="2"/>
    </row>
    <row r="43" spans="1:17">
      <c r="B43" s="2"/>
      <c r="C43" s="2"/>
      <c r="D43" s="2"/>
      <c r="E43" s="40"/>
      <c r="F43" s="40"/>
      <c r="G43" s="40"/>
      <c r="H43" s="2"/>
      <c r="I43" s="2"/>
      <c r="J43" s="41"/>
      <c r="K43" s="2"/>
      <c r="L43" s="2"/>
    </row>
  </sheetData>
  <mergeCells count="27">
    <mergeCell ref="A32:L32"/>
    <mergeCell ref="B26:H26"/>
    <mergeCell ref="B27:H27"/>
    <mergeCell ref="B28:H28"/>
    <mergeCell ref="B29:H29"/>
    <mergeCell ref="B30:H30"/>
    <mergeCell ref="A31:L31"/>
    <mergeCell ref="A25:H25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1:L1"/>
    <mergeCell ref="A2:L2"/>
    <mergeCell ref="A3:L3"/>
    <mergeCell ref="A4:K4"/>
    <mergeCell ref="A6:G6"/>
    <mergeCell ref="I6:L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1EFC1-AB79-423C-BB5E-6C5B2727903D}">
  <dimension ref="A1:Q43"/>
  <sheetViews>
    <sheetView topLeftCell="A15" workbookViewId="0">
      <selection activeCell="G19" sqref="G19"/>
    </sheetView>
  </sheetViews>
  <sheetFormatPr baseColWidth="10" defaultColWidth="11.42578125" defaultRowHeight="15"/>
  <cols>
    <col min="1" max="1" width="5.140625" style="3" customWidth="1"/>
    <col min="2" max="2" width="62.42578125" style="3" customWidth="1"/>
    <col min="3" max="7" width="11.42578125" style="3"/>
    <col min="8" max="8" width="12.5703125" style="3" customWidth="1"/>
    <col min="9" max="9" width="15.28515625" style="3" bestFit="1" customWidth="1"/>
    <col min="10" max="10" width="15.28515625" style="42" bestFit="1" customWidth="1"/>
    <col min="11" max="11" width="14.140625" style="3" bestFit="1" customWidth="1"/>
    <col min="12" max="12" width="15.28515625" style="3" bestFit="1" customWidth="1"/>
    <col min="13" max="16384" width="11.42578125" style="3"/>
  </cols>
  <sheetData>
    <row r="1" spans="1:15" ht="15.7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2"/>
    </row>
    <row r="2" spans="1:15" ht="15.7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  <c r="N2" s="2"/>
      <c r="O2" s="2"/>
    </row>
    <row r="3" spans="1:15" ht="18.75">
      <c r="A3" s="45" t="s">
        <v>55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2"/>
      <c r="N3" s="2"/>
      <c r="O3" s="2"/>
    </row>
    <row r="4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5"/>
      <c r="M4" s="2"/>
      <c r="N4" s="2"/>
      <c r="O4" s="2"/>
    </row>
    <row r="5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2"/>
      <c r="N5" s="2"/>
      <c r="O5" s="2"/>
    </row>
    <row r="6" spans="1:15">
      <c r="A6" s="47" t="s">
        <v>5</v>
      </c>
      <c r="B6" s="47"/>
      <c r="C6" s="47"/>
      <c r="D6" s="47"/>
      <c r="E6" s="47"/>
      <c r="F6" s="47"/>
      <c r="G6" s="47"/>
      <c r="H6" s="6"/>
      <c r="I6" s="48"/>
      <c r="J6" s="48"/>
      <c r="K6" s="48"/>
      <c r="L6" s="48"/>
      <c r="M6" s="2"/>
      <c r="N6" s="2"/>
      <c r="O6" s="2"/>
    </row>
    <row r="7" spans="1:15">
      <c r="A7" s="47" t="s">
        <v>6</v>
      </c>
      <c r="B7" s="47"/>
      <c r="C7" s="47"/>
      <c r="D7" s="47"/>
      <c r="E7" s="47"/>
      <c r="F7" s="47"/>
      <c r="G7" s="7"/>
      <c r="H7" s="2"/>
      <c r="I7" s="48" t="s">
        <v>56</v>
      </c>
      <c r="J7" s="48"/>
      <c r="K7" s="48"/>
      <c r="L7" s="48"/>
      <c r="M7" s="2"/>
      <c r="N7" s="2"/>
      <c r="O7" s="2"/>
    </row>
    <row r="8" spans="1:15">
      <c r="A8" s="50" t="s">
        <v>8</v>
      </c>
      <c r="B8" s="50" t="s">
        <v>9</v>
      </c>
      <c r="C8" s="50" t="s">
        <v>10</v>
      </c>
      <c r="D8" s="51" t="s">
        <v>11</v>
      </c>
      <c r="E8" s="51"/>
      <c r="F8" s="51"/>
      <c r="G8" s="51"/>
      <c r="H8" s="52" t="s">
        <v>12</v>
      </c>
      <c r="I8" s="50" t="s">
        <v>13</v>
      </c>
      <c r="J8" s="50"/>
      <c r="K8" s="50"/>
      <c r="L8" s="50"/>
      <c r="M8" s="2"/>
      <c r="N8" s="2"/>
      <c r="O8" s="2"/>
    </row>
    <row r="9" spans="1:15" ht="17.25" customHeight="1">
      <c r="A9" s="50"/>
      <c r="B9" s="50"/>
      <c r="C9" s="50"/>
      <c r="D9" s="8" t="s">
        <v>14</v>
      </c>
      <c r="E9" s="9" t="s">
        <v>15</v>
      </c>
      <c r="F9" s="9" t="s">
        <v>16</v>
      </c>
      <c r="G9" s="9" t="s">
        <v>17</v>
      </c>
      <c r="H9" s="52"/>
      <c r="I9" s="9" t="s">
        <v>14</v>
      </c>
      <c r="J9" s="10" t="s">
        <v>15</v>
      </c>
      <c r="K9" s="10" t="s">
        <v>16</v>
      </c>
      <c r="L9" s="10" t="s">
        <v>17</v>
      </c>
      <c r="M9" s="2"/>
      <c r="N9" s="2"/>
      <c r="O9" s="11"/>
    </row>
    <row r="10" spans="1:15">
      <c r="A10" s="53" t="s">
        <v>18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5"/>
      <c r="M10" s="2"/>
      <c r="N10" s="2"/>
      <c r="O10" s="11"/>
    </row>
    <row r="11" spans="1:15">
      <c r="A11" s="12">
        <v>1</v>
      </c>
      <c r="B11" s="13" t="s">
        <v>19</v>
      </c>
      <c r="C11" s="12" t="s">
        <v>20</v>
      </c>
      <c r="D11" s="14">
        <v>24</v>
      </c>
      <c r="E11" s="16">
        <v>6</v>
      </c>
      <c r="F11" s="16">
        <v>1</v>
      </c>
      <c r="G11" s="17">
        <f>F11+E11</f>
        <v>7</v>
      </c>
      <c r="H11" s="18">
        <v>5000000</v>
      </c>
      <c r="I11" s="20">
        <f>H11*D11</f>
        <v>120000000</v>
      </c>
      <c r="J11" s="20">
        <f>H11*E11</f>
        <v>30000000</v>
      </c>
      <c r="K11" s="20">
        <f>H11*F11</f>
        <v>5000000</v>
      </c>
      <c r="L11" s="20">
        <f>H11*G11</f>
        <v>35000000</v>
      </c>
      <c r="M11" s="2"/>
      <c r="N11" s="2"/>
      <c r="O11" s="2"/>
    </row>
    <row r="12" spans="1:15">
      <c r="A12" s="12">
        <v>2</v>
      </c>
      <c r="B12" s="21" t="s">
        <v>21</v>
      </c>
      <c r="C12" s="12" t="s">
        <v>20</v>
      </c>
      <c r="D12" s="14">
        <v>24</v>
      </c>
      <c r="E12" s="16">
        <v>6</v>
      </c>
      <c r="F12" s="16">
        <v>1</v>
      </c>
      <c r="G12" s="17">
        <f t="shared" ref="G12:G15" si="0">F12+E12</f>
        <v>7</v>
      </c>
      <c r="H12" s="18">
        <v>3250000</v>
      </c>
      <c r="I12" s="20">
        <f t="shared" ref="I12:I15" si="1">H12*D12</f>
        <v>78000000</v>
      </c>
      <c r="J12" s="20">
        <f t="shared" ref="J12:J15" si="2">H12*E12</f>
        <v>19500000</v>
      </c>
      <c r="K12" s="20">
        <f t="shared" ref="K12:K15" si="3">H12*F12</f>
        <v>3250000</v>
      </c>
      <c r="L12" s="20">
        <f t="shared" ref="L12:L15" si="4">H12*G12</f>
        <v>22750000</v>
      </c>
      <c r="M12" s="2"/>
      <c r="N12" s="2"/>
      <c r="O12" s="2"/>
    </row>
    <row r="13" spans="1:15">
      <c r="A13" s="12">
        <v>3</v>
      </c>
      <c r="B13" s="21" t="s">
        <v>22</v>
      </c>
      <c r="C13" s="12" t="s">
        <v>20</v>
      </c>
      <c r="D13" s="14">
        <v>24</v>
      </c>
      <c r="E13" s="16">
        <v>6</v>
      </c>
      <c r="F13" s="16">
        <v>1</v>
      </c>
      <c r="G13" s="22">
        <f t="shared" si="0"/>
        <v>7</v>
      </c>
      <c r="H13" s="18">
        <v>3000000</v>
      </c>
      <c r="I13" s="20">
        <f t="shared" si="1"/>
        <v>72000000</v>
      </c>
      <c r="J13" s="20">
        <f t="shared" si="2"/>
        <v>18000000</v>
      </c>
      <c r="K13" s="20">
        <f t="shared" si="3"/>
        <v>3000000</v>
      </c>
      <c r="L13" s="20">
        <f t="shared" si="4"/>
        <v>21000000</v>
      </c>
      <c r="M13" s="2"/>
      <c r="N13" s="2"/>
      <c r="O13" s="2"/>
    </row>
    <row r="14" spans="1:15">
      <c r="A14" s="12">
        <v>4</v>
      </c>
      <c r="B14" s="21" t="s">
        <v>23</v>
      </c>
      <c r="C14" s="12" t="s">
        <v>20</v>
      </c>
      <c r="D14" s="14">
        <v>144</v>
      </c>
      <c r="E14" s="16">
        <v>36</v>
      </c>
      <c r="F14" s="16">
        <v>6</v>
      </c>
      <c r="G14" s="22">
        <f t="shared" si="0"/>
        <v>42</v>
      </c>
      <c r="H14" s="18">
        <v>1200000</v>
      </c>
      <c r="I14" s="20">
        <f t="shared" si="1"/>
        <v>172800000</v>
      </c>
      <c r="J14" s="20">
        <f t="shared" si="2"/>
        <v>43200000</v>
      </c>
      <c r="K14" s="20">
        <f t="shared" si="3"/>
        <v>7200000</v>
      </c>
      <c r="L14" s="20">
        <f t="shared" si="4"/>
        <v>50400000</v>
      </c>
      <c r="M14" s="2"/>
      <c r="N14" s="2"/>
      <c r="O14" s="2"/>
    </row>
    <row r="15" spans="1:15">
      <c r="A15" s="12">
        <v>5</v>
      </c>
      <c r="B15" s="21" t="s">
        <v>24</v>
      </c>
      <c r="C15" s="12" t="s">
        <v>20</v>
      </c>
      <c r="D15" s="14">
        <v>13</v>
      </c>
      <c r="E15" s="16">
        <v>6</v>
      </c>
      <c r="F15" s="16">
        <v>1</v>
      </c>
      <c r="G15" s="22">
        <f t="shared" si="0"/>
        <v>7</v>
      </c>
      <c r="H15" s="18">
        <v>3000000</v>
      </c>
      <c r="I15" s="20">
        <f t="shared" si="1"/>
        <v>39000000</v>
      </c>
      <c r="J15" s="20">
        <f t="shared" si="2"/>
        <v>18000000</v>
      </c>
      <c r="K15" s="20">
        <f t="shared" si="3"/>
        <v>3000000</v>
      </c>
      <c r="L15" s="20">
        <f t="shared" si="4"/>
        <v>21000000</v>
      </c>
      <c r="M15" s="23"/>
      <c r="N15" s="2"/>
      <c r="O15" s="2"/>
    </row>
    <row r="16" spans="1:15">
      <c r="A16" s="49" t="s">
        <v>25</v>
      </c>
      <c r="B16" s="49"/>
      <c r="C16" s="49"/>
      <c r="D16" s="49"/>
      <c r="E16" s="49"/>
      <c r="F16" s="49"/>
      <c r="G16" s="49"/>
      <c r="H16" s="49"/>
      <c r="I16" s="20">
        <f>SUM(I11:I15)</f>
        <v>481800000</v>
      </c>
      <c r="J16" s="17">
        <f t="shared" ref="J16:L16" si="5">SUM(J11:J15)</f>
        <v>128700000</v>
      </c>
      <c r="K16" s="19">
        <f t="shared" si="5"/>
        <v>21450000</v>
      </c>
      <c r="L16" s="19">
        <f t="shared" si="5"/>
        <v>150150000</v>
      </c>
      <c r="M16" s="23"/>
      <c r="N16" s="2"/>
      <c r="O16" s="2"/>
    </row>
    <row r="17" spans="1:17">
      <c r="A17" s="12"/>
      <c r="B17" s="56" t="s">
        <v>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"/>
      <c r="N17" s="2"/>
      <c r="O17" s="2"/>
    </row>
    <row r="18" spans="1:17" ht="24">
      <c r="A18" s="12">
        <v>6</v>
      </c>
      <c r="B18" s="21" t="s">
        <v>27</v>
      </c>
      <c r="C18" s="12" t="s">
        <v>28</v>
      </c>
      <c r="D18" s="24">
        <v>48</v>
      </c>
      <c r="E18" s="17">
        <v>12</v>
      </c>
      <c r="F18" s="17">
        <v>2</v>
      </c>
      <c r="G18" s="17">
        <f>F18+E18</f>
        <v>14</v>
      </c>
      <c r="H18" s="18">
        <v>950000</v>
      </c>
      <c r="I18" s="20">
        <f>H18*D18</f>
        <v>45600000</v>
      </c>
      <c r="J18" s="20">
        <f>H18*E18</f>
        <v>11400000</v>
      </c>
      <c r="K18" s="20">
        <f>H18*F18</f>
        <v>1900000</v>
      </c>
      <c r="L18" s="20">
        <f>H18*G18</f>
        <v>13300000</v>
      </c>
      <c r="M18" s="2"/>
      <c r="N18" s="2"/>
      <c r="O18" s="2"/>
    </row>
    <row r="19" spans="1:17" ht="24">
      <c r="A19" s="12">
        <v>7</v>
      </c>
      <c r="B19" s="21" t="s">
        <v>29</v>
      </c>
      <c r="C19" s="12" t="s">
        <v>30</v>
      </c>
      <c r="D19" s="24">
        <v>6</v>
      </c>
      <c r="E19" s="17">
        <v>1.5</v>
      </c>
      <c r="F19" s="17">
        <v>0.25</v>
      </c>
      <c r="G19" s="17">
        <f>F19+E19</f>
        <v>1.75</v>
      </c>
      <c r="H19" s="18">
        <v>2400000</v>
      </c>
      <c r="I19" s="20">
        <f>H19*D19</f>
        <v>14400000</v>
      </c>
      <c r="J19" s="20">
        <f>H19*E19</f>
        <v>3600000</v>
      </c>
      <c r="K19" s="20">
        <f>H19*F19</f>
        <v>600000</v>
      </c>
      <c r="L19" s="20">
        <f>H19*G19</f>
        <v>4200000</v>
      </c>
      <c r="M19" s="2"/>
      <c r="N19" s="2"/>
      <c r="O19" s="2"/>
    </row>
    <row r="20" spans="1:17">
      <c r="A20" s="49" t="s">
        <v>31</v>
      </c>
      <c r="B20" s="49"/>
      <c r="C20" s="49"/>
      <c r="D20" s="49"/>
      <c r="E20" s="49"/>
      <c r="F20" s="49"/>
      <c r="G20" s="49"/>
      <c r="H20" s="49"/>
      <c r="I20" s="20">
        <f>SUM(I18:I19)</f>
        <v>60000000</v>
      </c>
      <c r="J20" s="20">
        <f t="shared" ref="J20:L20" si="6">SUM(J18:J19)</f>
        <v>15000000</v>
      </c>
      <c r="K20" s="20">
        <f t="shared" si="6"/>
        <v>2500000</v>
      </c>
      <c r="L20" s="20">
        <f t="shared" si="6"/>
        <v>17500000</v>
      </c>
      <c r="M20" s="23"/>
      <c r="N20" s="2"/>
      <c r="O20" s="2"/>
    </row>
    <row r="21" spans="1:17">
      <c r="A21" s="56" t="s">
        <v>32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2"/>
      <c r="N21" s="2"/>
      <c r="O21" s="2"/>
    </row>
    <row r="22" spans="1:17">
      <c r="A22" s="12">
        <v>8</v>
      </c>
      <c r="B22" s="25" t="s">
        <v>33</v>
      </c>
      <c r="C22" s="12" t="s">
        <v>30</v>
      </c>
      <c r="D22" s="24">
        <v>24</v>
      </c>
      <c r="E22" s="17">
        <v>6</v>
      </c>
      <c r="F22" s="17">
        <v>1</v>
      </c>
      <c r="G22" s="17">
        <f>F22+E22</f>
        <v>7</v>
      </c>
      <c r="H22" s="18">
        <v>150000</v>
      </c>
      <c r="I22" s="20">
        <f>H22*D22</f>
        <v>3600000</v>
      </c>
      <c r="J22" s="20">
        <f>H22*E22</f>
        <v>900000</v>
      </c>
      <c r="K22" s="20">
        <f>H22*F22</f>
        <v>150000</v>
      </c>
      <c r="L22" s="20">
        <f>H22*G22</f>
        <v>1050000</v>
      </c>
      <c r="M22" s="11"/>
      <c r="N22" s="2"/>
      <c r="O22" s="2"/>
    </row>
    <row r="23" spans="1:17">
      <c r="A23" s="12">
        <v>9</v>
      </c>
      <c r="B23" s="25" t="s">
        <v>34</v>
      </c>
      <c r="C23" s="12" t="s">
        <v>30</v>
      </c>
      <c r="D23" s="26">
        <v>8</v>
      </c>
      <c r="E23" s="15">
        <v>2</v>
      </c>
      <c r="F23" s="17">
        <v>0</v>
      </c>
      <c r="G23" s="17">
        <f t="shared" ref="G23:G24" si="7">F23+E23</f>
        <v>2</v>
      </c>
      <c r="H23" s="18">
        <v>200000</v>
      </c>
      <c r="I23" s="20">
        <f t="shared" ref="I23:I24" si="8">H23*D23</f>
        <v>1600000</v>
      </c>
      <c r="J23" s="20">
        <f t="shared" ref="J23:J24" si="9">H23*E23</f>
        <v>400000</v>
      </c>
      <c r="K23" s="20">
        <f t="shared" ref="K23:K24" si="10">H23*F23</f>
        <v>0</v>
      </c>
      <c r="L23" s="20">
        <f t="shared" ref="L23:L24" si="11">H23*G23</f>
        <v>400000</v>
      </c>
      <c r="M23" s="11"/>
      <c r="N23" s="2"/>
      <c r="O23" s="2"/>
    </row>
    <row r="24" spans="1:17">
      <c r="A24" s="12">
        <v>10</v>
      </c>
      <c r="B24" s="25" t="s">
        <v>35</v>
      </c>
      <c r="C24" s="12" t="s">
        <v>30</v>
      </c>
      <c r="D24" s="26">
        <v>1</v>
      </c>
      <c r="E24" s="15">
        <v>0</v>
      </c>
      <c r="F24" s="17">
        <v>0</v>
      </c>
      <c r="G24" s="17">
        <f t="shared" si="7"/>
        <v>0</v>
      </c>
      <c r="H24" s="18">
        <v>2000000</v>
      </c>
      <c r="I24" s="20">
        <f t="shared" si="8"/>
        <v>2000000</v>
      </c>
      <c r="J24" s="20">
        <f t="shared" si="9"/>
        <v>0</v>
      </c>
      <c r="K24" s="20">
        <f t="shared" si="10"/>
        <v>0</v>
      </c>
      <c r="L24" s="20">
        <f t="shared" si="11"/>
        <v>0</v>
      </c>
      <c r="M24" s="11"/>
      <c r="N24" s="2"/>
      <c r="O24" s="2"/>
    </row>
    <row r="25" spans="1:17">
      <c r="A25" s="49" t="s">
        <v>31</v>
      </c>
      <c r="B25" s="49"/>
      <c r="C25" s="49"/>
      <c r="D25" s="49"/>
      <c r="E25" s="49"/>
      <c r="F25" s="49"/>
      <c r="G25" s="49"/>
      <c r="H25" s="49"/>
      <c r="I25" s="20">
        <f>SUM(I22:I24)</f>
        <v>7200000</v>
      </c>
      <c r="J25" s="20">
        <f t="shared" ref="J25:L25" si="12">SUM(J22:J24)</f>
        <v>1300000</v>
      </c>
      <c r="K25" s="20">
        <f t="shared" si="12"/>
        <v>150000</v>
      </c>
      <c r="L25" s="20">
        <f t="shared" si="12"/>
        <v>1450000</v>
      </c>
      <c r="M25" s="23"/>
      <c r="N25" s="2"/>
      <c r="O25" s="2"/>
    </row>
    <row r="26" spans="1:17" ht="15.75">
      <c r="A26" s="28"/>
      <c r="B26" s="58" t="s">
        <v>36</v>
      </c>
      <c r="C26" s="59"/>
      <c r="D26" s="59"/>
      <c r="E26" s="59"/>
      <c r="F26" s="59"/>
      <c r="G26" s="59"/>
      <c r="H26" s="60"/>
      <c r="I26" s="29">
        <f>I25+I20+I16</f>
        <v>549000000</v>
      </c>
      <c r="J26" s="29">
        <f t="shared" ref="J26:L26" si="13">J25+J20+J16</f>
        <v>145000000</v>
      </c>
      <c r="K26" s="29">
        <f t="shared" si="13"/>
        <v>24100000</v>
      </c>
      <c r="L26" s="29">
        <f t="shared" si="13"/>
        <v>169100000</v>
      </c>
      <c r="M26" s="11"/>
      <c r="N26" s="30"/>
      <c r="O26" s="31"/>
      <c r="P26" s="2"/>
      <c r="Q26" s="2"/>
    </row>
    <row r="27" spans="1:17" ht="15.75">
      <c r="A27" s="32"/>
      <c r="B27" s="58" t="s">
        <v>37</v>
      </c>
      <c r="C27" s="59"/>
      <c r="D27" s="59"/>
      <c r="E27" s="59"/>
      <c r="F27" s="59"/>
      <c r="G27" s="59"/>
      <c r="H27" s="60"/>
      <c r="I27" s="29"/>
      <c r="J27" s="29">
        <v>73550000</v>
      </c>
      <c r="K27" s="29">
        <f>-K26*0.25</f>
        <v>-6025000</v>
      </c>
      <c r="L27" s="29">
        <f>J27+K27</f>
        <v>67525000</v>
      </c>
      <c r="M27" s="11"/>
      <c r="N27" s="30"/>
      <c r="O27" s="31"/>
      <c r="P27" s="2"/>
      <c r="Q27" s="2"/>
    </row>
    <row r="28" spans="1:17" ht="15.75">
      <c r="A28" s="32"/>
      <c r="B28" s="58" t="s">
        <v>38</v>
      </c>
      <c r="C28" s="59"/>
      <c r="D28" s="59"/>
      <c r="E28" s="59"/>
      <c r="F28" s="59"/>
      <c r="G28" s="59"/>
      <c r="H28" s="60"/>
      <c r="I28" s="29"/>
      <c r="J28" s="29">
        <f t="shared" ref="J28:K28" si="14">J26+J27</f>
        <v>218550000</v>
      </c>
      <c r="K28" s="29">
        <f t="shared" si="14"/>
        <v>18075000</v>
      </c>
      <c r="L28" s="29">
        <f>J28+K28</f>
        <v>236625000</v>
      </c>
      <c r="M28" s="11"/>
      <c r="N28" s="30"/>
      <c r="O28" s="31"/>
      <c r="P28" s="2"/>
      <c r="Q28" s="2"/>
    </row>
    <row r="29" spans="1:17" ht="15.75">
      <c r="A29" s="32"/>
      <c r="B29" s="58" t="s">
        <v>39</v>
      </c>
      <c r="C29" s="59"/>
      <c r="D29" s="59"/>
      <c r="E29" s="59"/>
      <c r="F29" s="59"/>
      <c r="G29" s="59"/>
      <c r="H29" s="60"/>
      <c r="I29" s="29">
        <f>I26*18%</f>
        <v>98820000</v>
      </c>
      <c r="J29" s="29">
        <f>J28*18%</f>
        <v>39339000</v>
      </c>
      <c r="K29" s="29">
        <f>K28*18%</f>
        <v>3253500</v>
      </c>
      <c r="L29" s="29">
        <f>L28*18%</f>
        <v>42592500</v>
      </c>
      <c r="M29" s="2"/>
      <c r="N29" s="2"/>
      <c r="O29" s="2"/>
      <c r="P29" s="2"/>
      <c r="Q29" s="2"/>
    </row>
    <row r="30" spans="1:17" ht="15.75">
      <c r="A30" s="32"/>
      <c r="B30" s="58" t="s">
        <v>40</v>
      </c>
      <c r="C30" s="59"/>
      <c r="D30" s="59"/>
      <c r="E30" s="59"/>
      <c r="F30" s="59"/>
      <c r="G30" s="59"/>
      <c r="H30" s="60"/>
      <c r="I30" s="29">
        <f>I29+I26</f>
        <v>647820000</v>
      </c>
      <c r="J30" s="29">
        <f t="shared" ref="J30:K30" si="15">J28+J29</f>
        <v>257889000</v>
      </c>
      <c r="K30" s="29">
        <f t="shared" si="15"/>
        <v>21328500</v>
      </c>
      <c r="L30" s="29">
        <f>J30+K30</f>
        <v>279217500</v>
      </c>
      <c r="M30" s="11"/>
      <c r="N30" s="33"/>
      <c r="O30" s="2"/>
      <c r="P30" s="2"/>
      <c r="Q30" s="2"/>
    </row>
    <row r="31" spans="1:17">
      <c r="A31" s="57" t="s">
        <v>41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2"/>
      <c r="N31" s="2"/>
      <c r="O31" s="2"/>
      <c r="P31" s="2"/>
      <c r="Q31" s="2"/>
    </row>
    <row r="32" spans="1:17">
      <c r="A32" s="57" t="s">
        <v>57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2"/>
      <c r="N32" s="2"/>
      <c r="O32" s="2"/>
      <c r="P32" s="2"/>
      <c r="Q32" s="2"/>
    </row>
    <row r="33" spans="1:17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"/>
      <c r="N33" s="2"/>
      <c r="O33" s="2"/>
      <c r="P33" s="2"/>
      <c r="Q33" s="2"/>
    </row>
    <row r="34" spans="1:1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2"/>
      <c r="N34" s="2"/>
    </row>
    <row r="35" spans="1:17" ht="15.75">
      <c r="B35" s="36"/>
      <c r="C35" s="37"/>
      <c r="D35" s="38"/>
      <c r="E35" s="39"/>
      <c r="F35" s="39"/>
      <c r="G35" s="39"/>
      <c r="H35" s="6"/>
      <c r="I35" s="1"/>
      <c r="J35" s="1"/>
      <c r="K35" s="1"/>
      <c r="L35" s="1"/>
    </row>
    <row r="36" spans="1:17">
      <c r="B36" s="2"/>
      <c r="C36" s="2"/>
      <c r="D36" s="2"/>
      <c r="E36" s="40"/>
      <c r="F36" s="40"/>
      <c r="G36" s="40"/>
      <c r="H36" s="2"/>
      <c r="I36" s="2"/>
      <c r="J36" s="41"/>
      <c r="K36" s="2"/>
      <c r="L36" s="2"/>
    </row>
    <row r="37" spans="1:17">
      <c r="B37" s="2"/>
      <c r="C37" s="2"/>
      <c r="D37" s="2"/>
      <c r="E37" s="40"/>
      <c r="F37" s="40"/>
      <c r="G37" s="40"/>
      <c r="H37" s="2"/>
      <c r="I37" s="2"/>
      <c r="J37" s="41"/>
      <c r="K37" s="2"/>
      <c r="L37" s="2"/>
    </row>
    <row r="38" spans="1:17">
      <c r="B38" s="2"/>
      <c r="C38" s="2"/>
      <c r="D38" s="2"/>
      <c r="E38" s="40"/>
      <c r="F38" s="40"/>
      <c r="G38" s="40"/>
      <c r="H38" s="2"/>
      <c r="I38" s="2"/>
      <c r="J38" s="41"/>
      <c r="K38" s="2"/>
      <c r="L38" s="2"/>
    </row>
    <row r="39" spans="1:17">
      <c r="B39" s="2"/>
      <c r="C39" s="2"/>
      <c r="D39" s="2"/>
      <c r="E39" s="40"/>
      <c r="F39" s="40"/>
      <c r="G39" s="40"/>
      <c r="H39" s="2"/>
      <c r="I39" s="2"/>
      <c r="J39" s="41"/>
      <c r="K39" s="2"/>
      <c r="L39" s="2"/>
    </row>
    <row r="40" spans="1:17">
      <c r="B40" s="2"/>
      <c r="C40" s="2"/>
      <c r="D40" s="2"/>
      <c r="E40" s="40"/>
      <c r="F40" s="40"/>
      <c r="G40" s="40"/>
      <c r="H40" s="2"/>
      <c r="I40" s="2"/>
      <c r="J40" s="41"/>
      <c r="K40" s="2"/>
      <c r="L40" s="2"/>
    </row>
    <row r="41" spans="1:17">
      <c r="B41" s="2"/>
      <c r="C41" s="2"/>
      <c r="D41" s="2"/>
      <c r="E41" s="40"/>
      <c r="F41" s="40"/>
      <c r="G41" s="40"/>
      <c r="H41" s="2"/>
      <c r="I41" s="2"/>
      <c r="J41" s="41"/>
      <c r="K41" s="2"/>
      <c r="L41" s="2"/>
    </row>
    <row r="42" spans="1:17">
      <c r="B42" s="2"/>
      <c r="C42" s="2"/>
      <c r="D42" s="2"/>
      <c r="E42" s="40"/>
      <c r="F42" s="40"/>
      <c r="G42" s="40"/>
      <c r="H42" s="2"/>
      <c r="I42" s="2"/>
      <c r="J42" s="41"/>
      <c r="K42" s="2"/>
      <c r="L42" s="2"/>
    </row>
    <row r="43" spans="1:17">
      <c r="B43" s="2"/>
      <c r="C43" s="2"/>
      <c r="D43" s="2"/>
      <c r="E43" s="40"/>
      <c r="F43" s="40"/>
      <c r="G43" s="40"/>
      <c r="H43" s="2"/>
      <c r="I43" s="2"/>
      <c r="J43" s="41"/>
      <c r="K43" s="2"/>
      <c r="L43" s="2"/>
    </row>
  </sheetData>
  <mergeCells count="27">
    <mergeCell ref="A32:L32"/>
    <mergeCell ref="B26:H26"/>
    <mergeCell ref="B27:H27"/>
    <mergeCell ref="B28:H28"/>
    <mergeCell ref="B29:H29"/>
    <mergeCell ref="B30:H30"/>
    <mergeCell ref="A31:L31"/>
    <mergeCell ref="A25:H25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1:L1"/>
    <mergeCell ref="A2:L2"/>
    <mergeCell ref="A3:L3"/>
    <mergeCell ref="A4:K4"/>
    <mergeCell ref="A6:G6"/>
    <mergeCell ref="I6:L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4E645-04F4-4A19-9E27-2DD9897226CA}">
  <dimension ref="A1:Q43"/>
  <sheetViews>
    <sheetView topLeftCell="B14" workbookViewId="0">
      <selection activeCell="A32" sqref="A32:L32"/>
    </sheetView>
  </sheetViews>
  <sheetFormatPr baseColWidth="10" defaultColWidth="11.42578125" defaultRowHeight="15"/>
  <cols>
    <col min="1" max="1" width="5.140625" style="3" customWidth="1"/>
    <col min="2" max="2" width="62.42578125" style="3" customWidth="1"/>
    <col min="3" max="7" width="11.42578125" style="3"/>
    <col min="8" max="8" width="12.5703125" style="3" customWidth="1"/>
    <col min="9" max="9" width="15.28515625" style="3" bestFit="1" customWidth="1"/>
    <col min="10" max="10" width="15.28515625" style="42" bestFit="1" customWidth="1"/>
    <col min="11" max="11" width="14.140625" style="3" bestFit="1" customWidth="1"/>
    <col min="12" max="12" width="15.28515625" style="3" bestFit="1" customWidth="1"/>
    <col min="13" max="16384" width="11.42578125" style="3"/>
  </cols>
  <sheetData>
    <row r="1" spans="1:15" ht="15.7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2"/>
    </row>
    <row r="2" spans="1:15" ht="15.7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  <c r="N2" s="2"/>
      <c r="O2" s="2"/>
    </row>
    <row r="3" spans="1:15" ht="18.75">
      <c r="A3" s="45" t="s">
        <v>58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2"/>
      <c r="N3" s="2"/>
      <c r="O3" s="2"/>
    </row>
    <row r="4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5"/>
      <c r="M4" s="2"/>
      <c r="N4" s="2"/>
      <c r="O4" s="2"/>
    </row>
    <row r="5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2"/>
      <c r="N5" s="2"/>
      <c r="O5" s="2"/>
    </row>
    <row r="6" spans="1:15">
      <c r="A6" s="47" t="s">
        <v>5</v>
      </c>
      <c r="B6" s="47"/>
      <c r="C6" s="47"/>
      <c r="D6" s="47"/>
      <c r="E6" s="47"/>
      <c r="F6" s="47"/>
      <c r="G6" s="47"/>
      <c r="H6" s="6"/>
      <c r="I6" s="48"/>
      <c r="J6" s="48"/>
      <c r="K6" s="48"/>
      <c r="L6" s="48"/>
      <c r="M6" s="2"/>
      <c r="N6" s="2"/>
      <c r="O6" s="2"/>
    </row>
    <row r="7" spans="1:15">
      <c r="A7" s="47" t="s">
        <v>6</v>
      </c>
      <c r="B7" s="47"/>
      <c r="C7" s="47"/>
      <c r="D7" s="47"/>
      <c r="E7" s="47"/>
      <c r="F7" s="47"/>
      <c r="G7" s="7"/>
      <c r="H7" s="2"/>
      <c r="I7" s="48" t="s">
        <v>59</v>
      </c>
      <c r="J7" s="48"/>
      <c r="K7" s="48"/>
      <c r="L7" s="48"/>
      <c r="M7" s="2"/>
      <c r="N7" s="2"/>
      <c r="O7" s="2"/>
    </row>
    <row r="8" spans="1:15">
      <c r="A8" s="50" t="s">
        <v>8</v>
      </c>
      <c r="B8" s="50" t="s">
        <v>9</v>
      </c>
      <c r="C8" s="50" t="s">
        <v>10</v>
      </c>
      <c r="D8" s="51" t="s">
        <v>11</v>
      </c>
      <c r="E8" s="51"/>
      <c r="F8" s="51"/>
      <c r="G8" s="51"/>
      <c r="H8" s="52" t="s">
        <v>12</v>
      </c>
      <c r="I8" s="50" t="s">
        <v>13</v>
      </c>
      <c r="J8" s="50"/>
      <c r="K8" s="50"/>
      <c r="L8" s="50"/>
      <c r="M8" s="2"/>
      <c r="N8" s="2"/>
      <c r="O8" s="2"/>
    </row>
    <row r="9" spans="1:15" ht="17.25" customHeight="1">
      <c r="A9" s="50"/>
      <c r="B9" s="50"/>
      <c r="C9" s="50"/>
      <c r="D9" s="8" t="s">
        <v>14</v>
      </c>
      <c r="E9" s="9" t="s">
        <v>15</v>
      </c>
      <c r="F9" s="9" t="s">
        <v>16</v>
      </c>
      <c r="G9" s="9" t="s">
        <v>17</v>
      </c>
      <c r="H9" s="52"/>
      <c r="I9" s="9" t="s">
        <v>14</v>
      </c>
      <c r="J9" s="10" t="s">
        <v>15</v>
      </c>
      <c r="K9" s="10" t="s">
        <v>16</v>
      </c>
      <c r="L9" s="10" t="s">
        <v>17</v>
      </c>
      <c r="M9" s="2"/>
      <c r="N9" s="2"/>
      <c r="O9" s="11"/>
    </row>
    <row r="10" spans="1:15">
      <c r="A10" s="53" t="s">
        <v>18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5"/>
      <c r="M10" s="2"/>
      <c r="N10" s="2"/>
      <c r="O10" s="11"/>
    </row>
    <row r="11" spans="1:15">
      <c r="A11" s="12">
        <v>1</v>
      </c>
      <c r="B11" s="13" t="s">
        <v>19</v>
      </c>
      <c r="C11" s="12" t="s">
        <v>20</v>
      </c>
      <c r="D11" s="14">
        <v>24</v>
      </c>
      <c r="E11" s="16">
        <v>7</v>
      </c>
      <c r="F11" s="16">
        <v>1</v>
      </c>
      <c r="G11" s="17">
        <f>F11+E11</f>
        <v>8</v>
      </c>
      <c r="H11" s="18">
        <v>5000000</v>
      </c>
      <c r="I11" s="20">
        <f>H11*D11</f>
        <v>120000000</v>
      </c>
      <c r="J11" s="20">
        <f>H11*E11</f>
        <v>35000000</v>
      </c>
      <c r="K11" s="20">
        <f>H11*F11</f>
        <v>5000000</v>
      </c>
      <c r="L11" s="20">
        <f>H11*G11</f>
        <v>40000000</v>
      </c>
      <c r="M11" s="2"/>
      <c r="N11" s="2"/>
      <c r="O11" s="2"/>
    </row>
    <row r="12" spans="1:15">
      <c r="A12" s="12">
        <v>2</v>
      </c>
      <c r="B12" s="21" t="s">
        <v>21</v>
      </c>
      <c r="C12" s="12" t="s">
        <v>20</v>
      </c>
      <c r="D12" s="14">
        <v>24</v>
      </c>
      <c r="E12" s="16">
        <v>7</v>
      </c>
      <c r="F12" s="16">
        <v>1</v>
      </c>
      <c r="G12" s="17">
        <f t="shared" ref="G12:G15" si="0">F12+E12</f>
        <v>8</v>
      </c>
      <c r="H12" s="18">
        <v>3250000</v>
      </c>
      <c r="I12" s="20">
        <f t="shared" ref="I12:I15" si="1">H12*D12</f>
        <v>78000000</v>
      </c>
      <c r="J12" s="20">
        <f t="shared" ref="J12:J15" si="2">H12*E12</f>
        <v>22750000</v>
      </c>
      <c r="K12" s="20">
        <f t="shared" ref="K12:K15" si="3">H12*F12</f>
        <v>3250000</v>
      </c>
      <c r="L12" s="20">
        <f t="shared" ref="L12:L15" si="4">H12*G12</f>
        <v>26000000</v>
      </c>
      <c r="M12" s="2"/>
      <c r="N12" s="2"/>
      <c r="O12" s="2"/>
    </row>
    <row r="13" spans="1:15">
      <c r="A13" s="12">
        <v>3</v>
      </c>
      <c r="B13" s="21" t="s">
        <v>22</v>
      </c>
      <c r="C13" s="12" t="s">
        <v>20</v>
      </c>
      <c r="D13" s="14">
        <v>24</v>
      </c>
      <c r="E13" s="16">
        <v>7</v>
      </c>
      <c r="F13" s="16">
        <v>1</v>
      </c>
      <c r="G13" s="22">
        <f t="shared" si="0"/>
        <v>8</v>
      </c>
      <c r="H13" s="18">
        <v>3000000</v>
      </c>
      <c r="I13" s="20">
        <f t="shared" si="1"/>
        <v>72000000</v>
      </c>
      <c r="J13" s="20">
        <f t="shared" si="2"/>
        <v>21000000</v>
      </c>
      <c r="K13" s="20">
        <f t="shared" si="3"/>
        <v>3000000</v>
      </c>
      <c r="L13" s="20">
        <f t="shared" si="4"/>
        <v>24000000</v>
      </c>
      <c r="M13" s="2"/>
      <c r="N13" s="2"/>
      <c r="O13" s="2"/>
    </row>
    <row r="14" spans="1:15">
      <c r="A14" s="12">
        <v>4</v>
      </c>
      <c r="B14" s="21" t="s">
        <v>23</v>
      </c>
      <c r="C14" s="12" t="s">
        <v>20</v>
      </c>
      <c r="D14" s="14">
        <v>144</v>
      </c>
      <c r="E14" s="16">
        <v>42</v>
      </c>
      <c r="F14" s="16">
        <v>6</v>
      </c>
      <c r="G14" s="22">
        <f t="shared" si="0"/>
        <v>48</v>
      </c>
      <c r="H14" s="18">
        <v>1200000</v>
      </c>
      <c r="I14" s="20">
        <f t="shared" si="1"/>
        <v>172800000</v>
      </c>
      <c r="J14" s="20">
        <f t="shared" si="2"/>
        <v>50400000</v>
      </c>
      <c r="K14" s="20">
        <f t="shared" si="3"/>
        <v>7200000</v>
      </c>
      <c r="L14" s="20">
        <f t="shared" si="4"/>
        <v>57600000</v>
      </c>
      <c r="M14" s="2"/>
      <c r="N14" s="2"/>
      <c r="O14" s="2"/>
    </row>
    <row r="15" spans="1:15">
      <c r="A15" s="12">
        <v>5</v>
      </c>
      <c r="B15" s="21" t="s">
        <v>24</v>
      </c>
      <c r="C15" s="12" t="s">
        <v>20</v>
      </c>
      <c r="D15" s="14">
        <v>13</v>
      </c>
      <c r="E15" s="16">
        <v>7</v>
      </c>
      <c r="F15" s="16">
        <v>1</v>
      </c>
      <c r="G15" s="22">
        <f t="shared" si="0"/>
        <v>8</v>
      </c>
      <c r="H15" s="18">
        <v>3000000</v>
      </c>
      <c r="I15" s="20">
        <f t="shared" si="1"/>
        <v>39000000</v>
      </c>
      <c r="J15" s="20">
        <f t="shared" si="2"/>
        <v>21000000</v>
      </c>
      <c r="K15" s="20">
        <f t="shared" si="3"/>
        <v>3000000</v>
      </c>
      <c r="L15" s="20">
        <f t="shared" si="4"/>
        <v>24000000</v>
      </c>
      <c r="M15" s="23"/>
      <c r="N15" s="2"/>
      <c r="O15" s="2"/>
    </row>
    <row r="16" spans="1:15">
      <c r="A16" s="49" t="s">
        <v>25</v>
      </c>
      <c r="B16" s="49"/>
      <c r="C16" s="49"/>
      <c r="D16" s="49"/>
      <c r="E16" s="49"/>
      <c r="F16" s="49"/>
      <c r="G16" s="49"/>
      <c r="H16" s="49"/>
      <c r="I16" s="20">
        <f>SUM(I11:I15)</f>
        <v>481800000</v>
      </c>
      <c r="J16" s="17">
        <f t="shared" ref="J16:L16" si="5">SUM(J11:J15)</f>
        <v>150150000</v>
      </c>
      <c r="K16" s="19">
        <f t="shared" si="5"/>
        <v>21450000</v>
      </c>
      <c r="L16" s="19">
        <f t="shared" si="5"/>
        <v>171600000</v>
      </c>
      <c r="M16" s="23"/>
      <c r="N16" s="2"/>
      <c r="O16" s="2"/>
    </row>
    <row r="17" spans="1:17">
      <c r="A17" s="12"/>
      <c r="B17" s="56" t="s">
        <v>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"/>
      <c r="N17" s="2"/>
      <c r="O17" s="2"/>
    </row>
    <row r="18" spans="1:17" ht="24">
      <c r="A18" s="12">
        <v>6</v>
      </c>
      <c r="B18" s="21" t="s">
        <v>27</v>
      </c>
      <c r="C18" s="12" t="s">
        <v>28</v>
      </c>
      <c r="D18" s="24">
        <v>48</v>
      </c>
      <c r="E18" s="17">
        <v>14</v>
      </c>
      <c r="F18" s="17">
        <v>2</v>
      </c>
      <c r="G18" s="17">
        <f>F18+E18</f>
        <v>16</v>
      </c>
      <c r="H18" s="18">
        <v>950000</v>
      </c>
      <c r="I18" s="20">
        <f>H18*D18</f>
        <v>45600000</v>
      </c>
      <c r="J18" s="20">
        <f>H18*E18</f>
        <v>13300000</v>
      </c>
      <c r="K18" s="20">
        <f>H18*F18</f>
        <v>1900000</v>
      </c>
      <c r="L18" s="20">
        <f>H18*G18</f>
        <v>15200000</v>
      </c>
      <c r="M18" s="2"/>
      <c r="N18" s="2"/>
      <c r="O18" s="2"/>
    </row>
    <row r="19" spans="1:17" ht="24">
      <c r="A19" s="12">
        <v>7</v>
      </c>
      <c r="B19" s="21" t="s">
        <v>29</v>
      </c>
      <c r="C19" s="12" t="s">
        <v>30</v>
      </c>
      <c r="D19" s="24">
        <v>6</v>
      </c>
      <c r="E19" s="17">
        <v>1.75</v>
      </c>
      <c r="F19" s="17">
        <v>0.25</v>
      </c>
      <c r="G19" s="17">
        <f>F19+E19</f>
        <v>2</v>
      </c>
      <c r="H19" s="18">
        <v>2400000</v>
      </c>
      <c r="I19" s="20">
        <f>H19*D19</f>
        <v>14400000</v>
      </c>
      <c r="J19" s="20">
        <f>H19*E19</f>
        <v>4200000</v>
      </c>
      <c r="K19" s="20">
        <f>H19*F19</f>
        <v>600000</v>
      </c>
      <c r="L19" s="20">
        <f>H19*G19</f>
        <v>4800000</v>
      </c>
      <c r="M19" s="2"/>
      <c r="N19" s="2"/>
      <c r="O19" s="2"/>
    </row>
    <row r="20" spans="1:17">
      <c r="A20" s="49" t="s">
        <v>31</v>
      </c>
      <c r="B20" s="49"/>
      <c r="C20" s="49"/>
      <c r="D20" s="49"/>
      <c r="E20" s="49"/>
      <c r="F20" s="49"/>
      <c r="G20" s="49"/>
      <c r="H20" s="49"/>
      <c r="I20" s="20">
        <f>SUM(I18:I19)</f>
        <v>60000000</v>
      </c>
      <c r="J20" s="20">
        <f t="shared" ref="J20:L20" si="6">SUM(J18:J19)</f>
        <v>17500000</v>
      </c>
      <c r="K20" s="20">
        <f t="shared" si="6"/>
        <v>2500000</v>
      </c>
      <c r="L20" s="20">
        <f t="shared" si="6"/>
        <v>20000000</v>
      </c>
      <c r="M20" s="23"/>
      <c r="N20" s="2"/>
      <c r="O20" s="2"/>
    </row>
    <row r="21" spans="1:17">
      <c r="A21" s="56" t="s">
        <v>32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2"/>
      <c r="N21" s="2"/>
      <c r="O21" s="2"/>
    </row>
    <row r="22" spans="1:17">
      <c r="A22" s="12">
        <v>8</v>
      </c>
      <c r="B22" s="25" t="s">
        <v>33</v>
      </c>
      <c r="C22" s="12" t="s">
        <v>30</v>
      </c>
      <c r="D22" s="24">
        <v>24</v>
      </c>
      <c r="E22" s="17">
        <v>7</v>
      </c>
      <c r="F22" s="17">
        <v>1</v>
      </c>
      <c r="G22" s="17">
        <f>F22+E22</f>
        <v>8</v>
      </c>
      <c r="H22" s="18">
        <v>150000</v>
      </c>
      <c r="I22" s="20">
        <f>H22*D22</f>
        <v>3600000</v>
      </c>
      <c r="J22" s="20">
        <f>H22*E22</f>
        <v>1050000</v>
      </c>
      <c r="K22" s="20">
        <f>H22*F22</f>
        <v>150000</v>
      </c>
      <c r="L22" s="20">
        <f>H22*G22</f>
        <v>1200000</v>
      </c>
      <c r="M22" s="11"/>
      <c r="N22" s="2"/>
      <c r="O22" s="2"/>
    </row>
    <row r="23" spans="1:17">
      <c r="A23" s="12">
        <v>9</v>
      </c>
      <c r="B23" s="25" t="s">
        <v>34</v>
      </c>
      <c r="C23" s="12" t="s">
        <v>30</v>
      </c>
      <c r="D23" s="26">
        <v>8</v>
      </c>
      <c r="E23" s="15">
        <v>2</v>
      </c>
      <c r="F23" s="17">
        <v>0</v>
      </c>
      <c r="G23" s="17">
        <f t="shared" ref="G23:G24" si="7">F23+E23</f>
        <v>2</v>
      </c>
      <c r="H23" s="18">
        <v>200000</v>
      </c>
      <c r="I23" s="20">
        <f t="shared" ref="I23:I24" si="8">H23*D23</f>
        <v>1600000</v>
      </c>
      <c r="J23" s="20">
        <f t="shared" ref="J23:J24" si="9">H23*E23</f>
        <v>400000</v>
      </c>
      <c r="K23" s="20">
        <f t="shared" ref="K23:K24" si="10">H23*F23</f>
        <v>0</v>
      </c>
      <c r="L23" s="20">
        <f t="shared" ref="L23:L24" si="11">H23*G23</f>
        <v>400000</v>
      </c>
      <c r="M23" s="11"/>
      <c r="N23" s="2"/>
      <c r="O23" s="2"/>
    </row>
    <row r="24" spans="1:17">
      <c r="A24" s="12">
        <v>10</v>
      </c>
      <c r="B24" s="25" t="s">
        <v>35</v>
      </c>
      <c r="C24" s="12" t="s">
        <v>30</v>
      </c>
      <c r="D24" s="26">
        <v>1</v>
      </c>
      <c r="E24" s="15">
        <v>0</v>
      </c>
      <c r="F24" s="17">
        <v>0</v>
      </c>
      <c r="G24" s="17">
        <f t="shared" si="7"/>
        <v>0</v>
      </c>
      <c r="H24" s="18">
        <v>2000000</v>
      </c>
      <c r="I24" s="20">
        <f t="shared" si="8"/>
        <v>2000000</v>
      </c>
      <c r="J24" s="20">
        <f t="shared" si="9"/>
        <v>0</v>
      </c>
      <c r="K24" s="20">
        <f t="shared" si="10"/>
        <v>0</v>
      </c>
      <c r="L24" s="20">
        <f t="shared" si="11"/>
        <v>0</v>
      </c>
      <c r="M24" s="11"/>
      <c r="N24" s="2"/>
      <c r="O24" s="2"/>
    </row>
    <row r="25" spans="1:17">
      <c r="A25" s="49" t="s">
        <v>31</v>
      </c>
      <c r="B25" s="49"/>
      <c r="C25" s="49"/>
      <c r="D25" s="49"/>
      <c r="E25" s="49"/>
      <c r="F25" s="49"/>
      <c r="G25" s="49"/>
      <c r="H25" s="49"/>
      <c r="I25" s="20">
        <f>SUM(I22:I24)</f>
        <v>7200000</v>
      </c>
      <c r="J25" s="20">
        <f t="shared" ref="J25:L25" si="12">SUM(J22:J24)</f>
        <v>1450000</v>
      </c>
      <c r="K25" s="20">
        <f t="shared" si="12"/>
        <v>150000</v>
      </c>
      <c r="L25" s="20">
        <f t="shared" si="12"/>
        <v>1600000</v>
      </c>
      <c r="M25" s="23"/>
      <c r="N25" s="2"/>
      <c r="O25" s="2"/>
    </row>
    <row r="26" spans="1:17" ht="15.75">
      <c r="A26" s="28"/>
      <c r="B26" s="58" t="s">
        <v>36</v>
      </c>
      <c r="C26" s="59"/>
      <c r="D26" s="59"/>
      <c r="E26" s="59"/>
      <c r="F26" s="59"/>
      <c r="G26" s="59"/>
      <c r="H26" s="60"/>
      <c r="I26" s="29">
        <f>I25+I20+I16</f>
        <v>549000000</v>
      </c>
      <c r="J26" s="29">
        <f t="shared" ref="J26:L26" si="13">J25+J20+J16</f>
        <v>169100000</v>
      </c>
      <c r="K26" s="29">
        <f t="shared" si="13"/>
        <v>24100000</v>
      </c>
      <c r="L26" s="29">
        <f t="shared" si="13"/>
        <v>193200000</v>
      </c>
      <c r="M26" s="11"/>
      <c r="N26" s="30"/>
      <c r="O26" s="31"/>
      <c r="P26" s="2"/>
      <c r="Q26" s="2"/>
    </row>
    <row r="27" spans="1:17" ht="15.75">
      <c r="A27" s="32"/>
      <c r="B27" s="58" t="s">
        <v>37</v>
      </c>
      <c r="C27" s="59"/>
      <c r="D27" s="59"/>
      <c r="E27" s="59"/>
      <c r="F27" s="59"/>
      <c r="G27" s="59"/>
      <c r="H27" s="60"/>
      <c r="I27" s="29"/>
      <c r="J27" s="29">
        <v>67525000</v>
      </c>
      <c r="K27" s="29">
        <f>-K26*0.25</f>
        <v>-6025000</v>
      </c>
      <c r="L27" s="29">
        <f>J27+K27</f>
        <v>61500000</v>
      </c>
      <c r="M27" s="11"/>
      <c r="N27" s="30"/>
      <c r="O27" s="31"/>
      <c r="P27" s="2"/>
      <c r="Q27" s="2"/>
    </row>
    <row r="28" spans="1:17" ht="15.75">
      <c r="A28" s="32"/>
      <c r="B28" s="58" t="s">
        <v>38</v>
      </c>
      <c r="C28" s="59"/>
      <c r="D28" s="59"/>
      <c r="E28" s="59"/>
      <c r="F28" s="59"/>
      <c r="G28" s="59"/>
      <c r="H28" s="60"/>
      <c r="I28" s="29"/>
      <c r="J28" s="29">
        <f t="shared" ref="J28:K28" si="14">J26+J27</f>
        <v>236625000</v>
      </c>
      <c r="K28" s="29">
        <f t="shared" si="14"/>
        <v>18075000</v>
      </c>
      <c r="L28" s="29">
        <f>J28+K28</f>
        <v>254700000</v>
      </c>
      <c r="M28" s="11"/>
      <c r="N28" s="30"/>
      <c r="O28" s="31"/>
      <c r="P28" s="2"/>
      <c r="Q28" s="2"/>
    </row>
    <row r="29" spans="1:17" ht="15.75">
      <c r="A29" s="32"/>
      <c r="B29" s="58" t="s">
        <v>39</v>
      </c>
      <c r="C29" s="59"/>
      <c r="D29" s="59"/>
      <c r="E29" s="59"/>
      <c r="F29" s="59"/>
      <c r="G29" s="59"/>
      <c r="H29" s="60"/>
      <c r="I29" s="29">
        <f>I26*18%</f>
        <v>98820000</v>
      </c>
      <c r="J29" s="29">
        <f>J28*18%</f>
        <v>42592500</v>
      </c>
      <c r="K29" s="29">
        <f>K28*18%</f>
        <v>3253500</v>
      </c>
      <c r="L29" s="29">
        <f>L28*18%</f>
        <v>45846000</v>
      </c>
      <c r="M29" s="2"/>
      <c r="N29" s="2"/>
      <c r="O29" s="2"/>
      <c r="P29" s="2"/>
      <c r="Q29" s="2"/>
    </row>
    <row r="30" spans="1:17" ht="15.75">
      <c r="A30" s="32"/>
      <c r="B30" s="58" t="s">
        <v>40</v>
      </c>
      <c r="C30" s="59"/>
      <c r="D30" s="59"/>
      <c r="E30" s="59"/>
      <c r="F30" s="59"/>
      <c r="G30" s="59"/>
      <c r="H30" s="60"/>
      <c r="I30" s="29">
        <f>I29+I26</f>
        <v>647820000</v>
      </c>
      <c r="J30" s="29">
        <f t="shared" ref="J30:K30" si="15">J28+J29</f>
        <v>279217500</v>
      </c>
      <c r="K30" s="29">
        <f t="shared" si="15"/>
        <v>21328500</v>
      </c>
      <c r="L30" s="29">
        <f>J30+K30</f>
        <v>300546000</v>
      </c>
      <c r="M30" s="11"/>
      <c r="N30" s="33"/>
      <c r="O30" s="2"/>
      <c r="P30" s="2"/>
      <c r="Q30" s="2"/>
    </row>
    <row r="31" spans="1:17">
      <c r="A31" s="57" t="s">
        <v>41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2"/>
      <c r="N31" s="2"/>
      <c r="O31" s="2"/>
      <c r="P31" s="2"/>
      <c r="Q31" s="2"/>
    </row>
    <row r="32" spans="1:17">
      <c r="A32" s="57" t="s">
        <v>57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2"/>
      <c r="N32" s="2"/>
      <c r="O32" s="2"/>
      <c r="P32" s="2"/>
      <c r="Q32" s="2"/>
    </row>
    <row r="33" spans="1:17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"/>
      <c r="N33" s="2"/>
      <c r="O33" s="2"/>
      <c r="P33" s="2"/>
      <c r="Q33" s="2"/>
    </row>
    <row r="34" spans="1:1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2"/>
      <c r="N34" s="2"/>
    </row>
    <row r="35" spans="1:17" ht="15.75">
      <c r="B35" s="36"/>
      <c r="C35" s="37"/>
      <c r="D35" s="38"/>
      <c r="E35" s="39"/>
      <c r="F35" s="39"/>
      <c r="G35" s="39"/>
      <c r="H35" s="6"/>
      <c r="I35" s="1"/>
      <c r="J35" s="1"/>
      <c r="K35" s="1"/>
      <c r="L35" s="1"/>
    </row>
    <row r="36" spans="1:17">
      <c r="B36" s="2"/>
      <c r="C36" s="2"/>
      <c r="D36" s="2"/>
      <c r="E36" s="40"/>
      <c r="F36" s="40"/>
      <c r="G36" s="40"/>
      <c r="H36" s="2"/>
      <c r="I36" s="2"/>
      <c r="J36" s="41"/>
      <c r="K36" s="2"/>
      <c r="L36" s="2"/>
    </row>
    <row r="37" spans="1:17">
      <c r="B37" s="2"/>
      <c r="C37" s="2"/>
      <c r="D37" s="2"/>
      <c r="E37" s="40"/>
      <c r="F37" s="40"/>
      <c r="G37" s="40"/>
      <c r="H37" s="2"/>
      <c r="I37" s="2"/>
      <c r="J37" s="41"/>
      <c r="K37" s="2"/>
      <c r="L37" s="2"/>
    </row>
    <row r="38" spans="1:17">
      <c r="B38" s="2"/>
      <c r="C38" s="2"/>
      <c r="D38" s="2"/>
      <c r="E38" s="40"/>
      <c r="F38" s="40"/>
      <c r="G38" s="40"/>
      <c r="H38" s="2"/>
      <c r="I38" s="2"/>
      <c r="J38" s="41"/>
      <c r="K38" s="2"/>
      <c r="L38" s="2"/>
    </row>
    <row r="39" spans="1:17">
      <c r="B39" s="2"/>
      <c r="C39" s="2"/>
      <c r="D39" s="2"/>
      <c r="E39" s="40"/>
      <c r="F39" s="40"/>
      <c r="G39" s="40"/>
      <c r="H39" s="2"/>
      <c r="I39" s="2"/>
      <c r="J39" s="41"/>
      <c r="K39" s="2"/>
      <c r="L39" s="2"/>
    </row>
    <row r="40" spans="1:17">
      <c r="B40" s="2"/>
      <c r="C40" s="2"/>
      <c r="D40" s="2"/>
      <c r="E40" s="40"/>
      <c r="F40" s="40"/>
      <c r="G40" s="40"/>
      <c r="H40" s="2"/>
      <c r="I40" s="2"/>
      <c r="J40" s="41"/>
      <c r="K40" s="2"/>
      <c r="L40" s="2"/>
    </row>
    <row r="41" spans="1:17">
      <c r="B41" s="2"/>
      <c r="C41" s="2"/>
      <c r="D41" s="2"/>
      <c r="E41" s="40"/>
      <c r="F41" s="40"/>
      <c r="G41" s="40"/>
      <c r="H41" s="2"/>
      <c r="I41" s="2"/>
      <c r="J41" s="41"/>
      <c r="K41" s="2"/>
      <c r="L41" s="2"/>
    </row>
    <row r="42" spans="1:17">
      <c r="B42" s="2"/>
      <c r="C42" s="2"/>
      <c r="D42" s="2"/>
      <c r="E42" s="40"/>
      <c r="F42" s="40"/>
      <c r="G42" s="40"/>
      <c r="H42" s="2"/>
      <c r="I42" s="2"/>
      <c r="J42" s="41"/>
      <c r="K42" s="2"/>
      <c r="L42" s="2"/>
    </row>
    <row r="43" spans="1:17">
      <c r="B43" s="2"/>
      <c r="C43" s="2"/>
      <c r="D43" s="2"/>
      <c r="E43" s="40"/>
      <c r="F43" s="40"/>
      <c r="G43" s="40"/>
      <c r="H43" s="2"/>
      <c r="I43" s="2"/>
      <c r="J43" s="41"/>
      <c r="K43" s="2"/>
      <c r="L43" s="2"/>
    </row>
  </sheetData>
  <mergeCells count="27">
    <mergeCell ref="A32:L32"/>
    <mergeCell ref="B26:H26"/>
    <mergeCell ref="B27:H27"/>
    <mergeCell ref="B28:H28"/>
    <mergeCell ref="B29:H29"/>
    <mergeCell ref="B30:H30"/>
    <mergeCell ref="A31:L31"/>
    <mergeCell ref="A25:H25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1:L1"/>
    <mergeCell ref="A2:L2"/>
    <mergeCell ref="A3:L3"/>
    <mergeCell ref="A4:K4"/>
    <mergeCell ref="A6:G6"/>
    <mergeCell ref="I6:L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4670E-993B-43CE-99BA-0BBA43883B88}">
  <dimension ref="A1:Q43"/>
  <sheetViews>
    <sheetView view="pageBreakPreview" zoomScale="85" zoomScaleNormal="70" zoomScaleSheetLayoutView="85" workbookViewId="0">
      <selection activeCell="A8" sqref="A1:XFD1048576"/>
    </sheetView>
  </sheetViews>
  <sheetFormatPr baseColWidth="10" defaultColWidth="11.42578125" defaultRowHeight="15"/>
  <cols>
    <col min="1" max="1" width="5.140625" style="3" customWidth="1"/>
    <col min="2" max="2" width="62.42578125" style="3" customWidth="1"/>
    <col min="3" max="7" width="11.42578125" style="3"/>
    <col min="8" max="8" width="12.5703125" style="3" customWidth="1"/>
    <col min="9" max="9" width="15.28515625" style="3" bestFit="1" customWidth="1"/>
    <col min="10" max="10" width="15.28515625" style="42" bestFit="1" customWidth="1"/>
    <col min="11" max="11" width="14.140625" style="3" bestFit="1" customWidth="1"/>
    <col min="12" max="12" width="15.28515625" style="3" bestFit="1" customWidth="1"/>
    <col min="13" max="16384" width="11.42578125" style="3"/>
  </cols>
  <sheetData>
    <row r="1" spans="1:15" ht="15.7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2"/>
    </row>
    <row r="2" spans="1:15" ht="15.7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  <c r="N2" s="2"/>
      <c r="O2" s="2"/>
    </row>
    <row r="3" spans="1:15" ht="18.75">
      <c r="A3" s="45" t="s">
        <v>60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2"/>
      <c r="N3" s="2"/>
      <c r="O3" s="2"/>
    </row>
    <row r="4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5"/>
      <c r="M4" s="2"/>
      <c r="N4" s="2"/>
      <c r="O4" s="2"/>
    </row>
    <row r="5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2"/>
      <c r="N5" s="2"/>
      <c r="O5" s="2"/>
    </row>
    <row r="6" spans="1:15">
      <c r="A6" s="47" t="s">
        <v>5</v>
      </c>
      <c r="B6" s="47"/>
      <c r="C6" s="47"/>
      <c r="D6" s="47"/>
      <c r="E6" s="47"/>
      <c r="F6" s="47"/>
      <c r="G6" s="47"/>
      <c r="H6" s="6"/>
      <c r="I6" s="48"/>
      <c r="J6" s="48"/>
      <c r="K6" s="48"/>
      <c r="L6" s="48"/>
      <c r="M6" s="2"/>
      <c r="N6" s="2"/>
      <c r="O6" s="2"/>
    </row>
    <row r="7" spans="1:15">
      <c r="A7" s="47" t="s">
        <v>6</v>
      </c>
      <c r="B7" s="47"/>
      <c r="C7" s="47"/>
      <c r="D7" s="47"/>
      <c r="E7" s="47"/>
      <c r="F7" s="47"/>
      <c r="G7" s="7"/>
      <c r="H7" s="2"/>
      <c r="I7" s="48" t="s">
        <v>61</v>
      </c>
      <c r="J7" s="48"/>
      <c r="K7" s="48"/>
      <c r="L7" s="48"/>
      <c r="M7" s="2"/>
      <c r="N7" s="2"/>
      <c r="O7" s="2"/>
    </row>
    <row r="8" spans="1:15">
      <c r="A8" s="50" t="s">
        <v>8</v>
      </c>
      <c r="B8" s="50" t="s">
        <v>9</v>
      </c>
      <c r="C8" s="50" t="s">
        <v>10</v>
      </c>
      <c r="D8" s="51" t="s">
        <v>11</v>
      </c>
      <c r="E8" s="51"/>
      <c r="F8" s="51"/>
      <c r="G8" s="51"/>
      <c r="H8" s="52" t="s">
        <v>12</v>
      </c>
      <c r="I8" s="50" t="s">
        <v>13</v>
      </c>
      <c r="J8" s="50"/>
      <c r="K8" s="50"/>
      <c r="L8" s="50"/>
      <c r="M8" s="2"/>
      <c r="N8" s="2"/>
      <c r="O8" s="2"/>
    </row>
    <row r="9" spans="1:15" ht="17.25" customHeight="1">
      <c r="A9" s="50"/>
      <c r="B9" s="50"/>
      <c r="C9" s="50"/>
      <c r="D9" s="8" t="s">
        <v>14</v>
      </c>
      <c r="E9" s="9" t="s">
        <v>15</v>
      </c>
      <c r="F9" s="9" t="s">
        <v>16</v>
      </c>
      <c r="G9" s="9" t="s">
        <v>17</v>
      </c>
      <c r="H9" s="52"/>
      <c r="I9" s="9" t="s">
        <v>14</v>
      </c>
      <c r="J9" s="10" t="s">
        <v>15</v>
      </c>
      <c r="K9" s="10" t="s">
        <v>16</v>
      </c>
      <c r="L9" s="10" t="s">
        <v>17</v>
      </c>
      <c r="M9" s="2"/>
      <c r="N9" s="2"/>
      <c r="O9" s="11"/>
    </row>
    <row r="10" spans="1:15">
      <c r="A10" s="53" t="s">
        <v>18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5"/>
      <c r="M10" s="2"/>
      <c r="N10" s="2"/>
      <c r="O10" s="11"/>
    </row>
    <row r="11" spans="1:15">
      <c r="A11" s="12">
        <v>1</v>
      </c>
      <c r="B11" s="13" t="s">
        <v>19</v>
      </c>
      <c r="C11" s="12" t="s">
        <v>20</v>
      </c>
      <c r="D11" s="14">
        <v>24</v>
      </c>
      <c r="E11" s="16">
        <v>8</v>
      </c>
      <c r="F11" s="16">
        <v>1</v>
      </c>
      <c r="G11" s="17">
        <f>F11+E11</f>
        <v>9</v>
      </c>
      <c r="H11" s="18">
        <v>5000000</v>
      </c>
      <c r="I11" s="20">
        <f>H11*D11</f>
        <v>120000000</v>
      </c>
      <c r="J11" s="20">
        <f>H11*E11</f>
        <v>40000000</v>
      </c>
      <c r="K11" s="20">
        <f>H11*F11</f>
        <v>5000000</v>
      </c>
      <c r="L11" s="20">
        <f>H11*G11</f>
        <v>45000000</v>
      </c>
      <c r="M11" s="2"/>
      <c r="N11" s="2"/>
      <c r="O11" s="2"/>
    </row>
    <row r="12" spans="1:15">
      <c r="A12" s="12">
        <v>2</v>
      </c>
      <c r="B12" s="21" t="s">
        <v>21</v>
      </c>
      <c r="C12" s="12" t="s">
        <v>20</v>
      </c>
      <c r="D12" s="14">
        <v>24</v>
      </c>
      <c r="E12" s="16">
        <v>8</v>
      </c>
      <c r="F12" s="16">
        <v>1</v>
      </c>
      <c r="G12" s="17">
        <f t="shared" ref="G12:G15" si="0">F12+E12</f>
        <v>9</v>
      </c>
      <c r="H12" s="18">
        <v>3250000</v>
      </c>
      <c r="I12" s="20">
        <f t="shared" ref="I12:I15" si="1">H12*D12</f>
        <v>78000000</v>
      </c>
      <c r="J12" s="20">
        <f t="shared" ref="J12:J15" si="2">H12*E12</f>
        <v>26000000</v>
      </c>
      <c r="K12" s="20">
        <f t="shared" ref="K12:K15" si="3">H12*F12</f>
        <v>3250000</v>
      </c>
      <c r="L12" s="20">
        <f t="shared" ref="L12:L15" si="4">H12*G12</f>
        <v>29250000</v>
      </c>
      <c r="M12" s="2"/>
      <c r="N12" s="2"/>
      <c r="O12" s="2"/>
    </row>
    <row r="13" spans="1:15">
      <c r="A13" s="12">
        <v>3</v>
      </c>
      <c r="B13" s="21" t="s">
        <v>22</v>
      </c>
      <c r="C13" s="12" t="s">
        <v>20</v>
      </c>
      <c r="D13" s="14">
        <v>24</v>
      </c>
      <c r="E13" s="16">
        <v>8</v>
      </c>
      <c r="F13" s="16">
        <v>1</v>
      </c>
      <c r="G13" s="22">
        <f t="shared" si="0"/>
        <v>9</v>
      </c>
      <c r="H13" s="18">
        <v>3000000</v>
      </c>
      <c r="I13" s="20">
        <f t="shared" si="1"/>
        <v>72000000</v>
      </c>
      <c r="J13" s="20">
        <f t="shared" si="2"/>
        <v>24000000</v>
      </c>
      <c r="K13" s="20">
        <f t="shared" si="3"/>
        <v>3000000</v>
      </c>
      <c r="L13" s="20">
        <f t="shared" si="4"/>
        <v>27000000</v>
      </c>
      <c r="M13" s="2"/>
      <c r="N13" s="2"/>
      <c r="O13" s="2"/>
    </row>
    <row r="14" spans="1:15">
      <c r="A14" s="12">
        <v>4</v>
      </c>
      <c r="B14" s="21" t="s">
        <v>23</v>
      </c>
      <c r="C14" s="12" t="s">
        <v>20</v>
      </c>
      <c r="D14" s="14">
        <v>144</v>
      </c>
      <c r="E14" s="16">
        <v>48</v>
      </c>
      <c r="F14" s="16">
        <v>6</v>
      </c>
      <c r="G14" s="22">
        <f t="shared" si="0"/>
        <v>54</v>
      </c>
      <c r="H14" s="18">
        <v>1200000</v>
      </c>
      <c r="I14" s="20">
        <f t="shared" si="1"/>
        <v>172800000</v>
      </c>
      <c r="J14" s="20">
        <f t="shared" si="2"/>
        <v>57600000</v>
      </c>
      <c r="K14" s="20">
        <f t="shared" si="3"/>
        <v>7200000</v>
      </c>
      <c r="L14" s="20">
        <f t="shared" si="4"/>
        <v>64800000</v>
      </c>
      <c r="M14" s="2"/>
      <c r="N14" s="2"/>
      <c r="O14" s="2"/>
    </row>
    <row r="15" spans="1:15">
      <c r="A15" s="12">
        <v>5</v>
      </c>
      <c r="B15" s="21" t="s">
        <v>24</v>
      </c>
      <c r="C15" s="12" t="s">
        <v>20</v>
      </c>
      <c r="D15" s="14">
        <v>13</v>
      </c>
      <c r="E15" s="16">
        <v>8</v>
      </c>
      <c r="F15" s="16">
        <v>1</v>
      </c>
      <c r="G15" s="22">
        <f t="shared" si="0"/>
        <v>9</v>
      </c>
      <c r="H15" s="18">
        <v>3000000</v>
      </c>
      <c r="I15" s="20">
        <f t="shared" si="1"/>
        <v>39000000</v>
      </c>
      <c r="J15" s="20">
        <f t="shared" si="2"/>
        <v>24000000</v>
      </c>
      <c r="K15" s="20">
        <f t="shared" si="3"/>
        <v>3000000</v>
      </c>
      <c r="L15" s="20">
        <f t="shared" si="4"/>
        <v>27000000</v>
      </c>
      <c r="M15" s="23"/>
      <c r="N15" s="2"/>
      <c r="O15" s="2"/>
    </row>
    <row r="16" spans="1:15">
      <c r="A16" s="49" t="s">
        <v>25</v>
      </c>
      <c r="B16" s="49"/>
      <c r="C16" s="49"/>
      <c r="D16" s="49"/>
      <c r="E16" s="49"/>
      <c r="F16" s="49"/>
      <c r="G16" s="49"/>
      <c r="H16" s="49"/>
      <c r="I16" s="20">
        <f>SUM(I11:I15)</f>
        <v>481800000</v>
      </c>
      <c r="J16" s="17">
        <f t="shared" ref="J16:L16" si="5">SUM(J11:J15)</f>
        <v>171600000</v>
      </c>
      <c r="K16" s="19">
        <f t="shared" si="5"/>
        <v>21450000</v>
      </c>
      <c r="L16" s="19">
        <f t="shared" si="5"/>
        <v>193050000</v>
      </c>
      <c r="M16" s="23"/>
      <c r="N16" s="2"/>
      <c r="O16" s="2"/>
    </row>
    <row r="17" spans="1:17">
      <c r="A17" s="12"/>
      <c r="B17" s="56" t="s">
        <v>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"/>
      <c r="N17" s="2"/>
      <c r="O17" s="2"/>
    </row>
    <row r="18" spans="1:17" ht="24">
      <c r="A18" s="12">
        <v>6</v>
      </c>
      <c r="B18" s="21" t="s">
        <v>27</v>
      </c>
      <c r="C18" s="12" t="s">
        <v>28</v>
      </c>
      <c r="D18" s="24">
        <v>48</v>
      </c>
      <c r="E18" s="17">
        <v>16</v>
      </c>
      <c r="F18" s="17">
        <v>2</v>
      </c>
      <c r="G18" s="17">
        <f>F18+E18</f>
        <v>18</v>
      </c>
      <c r="H18" s="18">
        <v>950000</v>
      </c>
      <c r="I18" s="20">
        <f>H18*D18</f>
        <v>45600000</v>
      </c>
      <c r="J18" s="20">
        <f>H18*E18</f>
        <v>15200000</v>
      </c>
      <c r="K18" s="20">
        <f>H18*F18</f>
        <v>1900000</v>
      </c>
      <c r="L18" s="20">
        <f>H18*G18</f>
        <v>17100000</v>
      </c>
      <c r="M18" s="2"/>
      <c r="N18" s="2"/>
      <c r="O18" s="2"/>
    </row>
    <row r="19" spans="1:17" ht="24">
      <c r="A19" s="12">
        <v>7</v>
      </c>
      <c r="B19" s="21" t="s">
        <v>29</v>
      </c>
      <c r="C19" s="12" t="s">
        <v>30</v>
      </c>
      <c r="D19" s="24">
        <v>6</v>
      </c>
      <c r="E19" s="17">
        <v>2</v>
      </c>
      <c r="F19" s="17">
        <v>0.25</v>
      </c>
      <c r="G19" s="17">
        <f>F19+E19</f>
        <v>2.25</v>
      </c>
      <c r="H19" s="18">
        <v>2400000</v>
      </c>
      <c r="I19" s="20">
        <f>H19*D19</f>
        <v>14400000</v>
      </c>
      <c r="J19" s="20">
        <f>H19*E19</f>
        <v>4800000</v>
      </c>
      <c r="K19" s="20">
        <f>H19*F19</f>
        <v>600000</v>
      </c>
      <c r="L19" s="20">
        <f>H19*G19</f>
        <v>5400000</v>
      </c>
      <c r="M19" s="2"/>
      <c r="N19" s="2"/>
      <c r="O19" s="2"/>
    </row>
    <row r="20" spans="1:17">
      <c r="A20" s="49" t="s">
        <v>31</v>
      </c>
      <c r="B20" s="49"/>
      <c r="C20" s="49"/>
      <c r="D20" s="49"/>
      <c r="E20" s="49"/>
      <c r="F20" s="49"/>
      <c r="G20" s="49"/>
      <c r="H20" s="49"/>
      <c r="I20" s="20">
        <f>SUM(I18:I19)</f>
        <v>60000000</v>
      </c>
      <c r="J20" s="20">
        <f t="shared" ref="J20:L20" si="6">SUM(J18:J19)</f>
        <v>20000000</v>
      </c>
      <c r="K20" s="20">
        <f t="shared" si="6"/>
        <v>2500000</v>
      </c>
      <c r="L20" s="20">
        <f t="shared" si="6"/>
        <v>22500000</v>
      </c>
      <c r="M20" s="23"/>
      <c r="N20" s="2"/>
      <c r="O20" s="2"/>
    </row>
    <row r="21" spans="1:17">
      <c r="A21" s="56" t="s">
        <v>32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2"/>
      <c r="N21" s="2"/>
      <c r="O21" s="2"/>
    </row>
    <row r="22" spans="1:17">
      <c r="A22" s="12">
        <v>8</v>
      </c>
      <c r="B22" s="25" t="s">
        <v>33</v>
      </c>
      <c r="C22" s="12" t="s">
        <v>30</v>
      </c>
      <c r="D22" s="24">
        <v>24</v>
      </c>
      <c r="E22" s="17">
        <v>8</v>
      </c>
      <c r="F22" s="17">
        <v>1</v>
      </c>
      <c r="G22" s="17">
        <f>F22+E22</f>
        <v>9</v>
      </c>
      <c r="H22" s="18">
        <v>150000</v>
      </c>
      <c r="I22" s="20">
        <f>H22*D22</f>
        <v>3600000</v>
      </c>
      <c r="J22" s="20">
        <f>H22*E22</f>
        <v>1200000</v>
      </c>
      <c r="K22" s="20">
        <f>H22*F22</f>
        <v>150000</v>
      </c>
      <c r="L22" s="20">
        <f>H22*G22</f>
        <v>1350000</v>
      </c>
      <c r="M22" s="11"/>
      <c r="N22" s="2"/>
      <c r="O22" s="2"/>
    </row>
    <row r="23" spans="1:17">
      <c r="A23" s="12">
        <v>9</v>
      </c>
      <c r="B23" s="25" t="s">
        <v>34</v>
      </c>
      <c r="C23" s="12" t="s">
        <v>30</v>
      </c>
      <c r="D23" s="26">
        <v>8</v>
      </c>
      <c r="E23" s="15">
        <v>2</v>
      </c>
      <c r="F23" s="17">
        <v>1</v>
      </c>
      <c r="G23" s="17">
        <f t="shared" ref="G23:G24" si="7">F23+E23</f>
        <v>3</v>
      </c>
      <c r="H23" s="18">
        <v>200000</v>
      </c>
      <c r="I23" s="20">
        <f t="shared" ref="I23:I24" si="8">H23*D23</f>
        <v>1600000</v>
      </c>
      <c r="J23" s="20">
        <f t="shared" ref="J23:J24" si="9">H23*E23</f>
        <v>400000</v>
      </c>
      <c r="K23" s="20">
        <f t="shared" ref="K23:K24" si="10">H23*F23</f>
        <v>200000</v>
      </c>
      <c r="L23" s="20">
        <f t="shared" ref="L23:L24" si="11">H23*G23</f>
        <v>600000</v>
      </c>
      <c r="M23" s="11"/>
      <c r="N23" s="2"/>
      <c r="O23" s="2"/>
    </row>
    <row r="24" spans="1:17">
      <c r="A24" s="12">
        <v>10</v>
      </c>
      <c r="B24" s="25" t="s">
        <v>35</v>
      </c>
      <c r="C24" s="12" t="s">
        <v>30</v>
      </c>
      <c r="D24" s="26">
        <v>1</v>
      </c>
      <c r="E24" s="15">
        <v>0</v>
      </c>
      <c r="F24" s="17">
        <v>0</v>
      </c>
      <c r="G24" s="17">
        <f t="shared" si="7"/>
        <v>0</v>
      </c>
      <c r="H24" s="18">
        <v>2000000</v>
      </c>
      <c r="I24" s="20">
        <f t="shared" si="8"/>
        <v>2000000</v>
      </c>
      <c r="J24" s="20">
        <f t="shared" si="9"/>
        <v>0</v>
      </c>
      <c r="K24" s="20">
        <f t="shared" si="10"/>
        <v>0</v>
      </c>
      <c r="L24" s="20">
        <f t="shared" si="11"/>
        <v>0</v>
      </c>
      <c r="M24" s="11"/>
      <c r="N24" s="2"/>
      <c r="O24" s="2"/>
    </row>
    <row r="25" spans="1:17">
      <c r="A25" s="49" t="s">
        <v>31</v>
      </c>
      <c r="B25" s="49"/>
      <c r="C25" s="49"/>
      <c r="D25" s="49"/>
      <c r="E25" s="49"/>
      <c r="F25" s="49"/>
      <c r="G25" s="49"/>
      <c r="H25" s="49"/>
      <c r="I25" s="20">
        <f>SUM(I22:I24)</f>
        <v>7200000</v>
      </c>
      <c r="J25" s="20">
        <f t="shared" ref="J25:L25" si="12">SUM(J22:J24)</f>
        <v>1600000</v>
      </c>
      <c r="K25" s="20">
        <f t="shared" si="12"/>
        <v>350000</v>
      </c>
      <c r="L25" s="20">
        <f t="shared" si="12"/>
        <v>1950000</v>
      </c>
      <c r="M25" s="23"/>
      <c r="N25" s="2"/>
      <c r="O25" s="2"/>
    </row>
    <row r="26" spans="1:17" ht="15.75">
      <c r="A26" s="28"/>
      <c r="B26" s="58" t="s">
        <v>36</v>
      </c>
      <c r="C26" s="59"/>
      <c r="D26" s="59"/>
      <c r="E26" s="59"/>
      <c r="F26" s="59"/>
      <c r="G26" s="59"/>
      <c r="H26" s="60"/>
      <c r="I26" s="29">
        <f>I25+I20+I16</f>
        <v>549000000</v>
      </c>
      <c r="J26" s="29">
        <f t="shared" ref="J26:L26" si="13">J25+J20+J16</f>
        <v>193200000</v>
      </c>
      <c r="K26" s="29">
        <f t="shared" si="13"/>
        <v>24300000</v>
      </c>
      <c r="L26" s="29">
        <f t="shared" si="13"/>
        <v>217500000</v>
      </c>
      <c r="M26" s="11"/>
      <c r="N26" s="30"/>
      <c r="O26" s="31"/>
      <c r="P26" s="2"/>
      <c r="Q26" s="2"/>
    </row>
    <row r="27" spans="1:17" ht="15.75">
      <c r="A27" s="32"/>
      <c r="B27" s="58" t="s">
        <v>37</v>
      </c>
      <c r="C27" s="59"/>
      <c r="D27" s="59"/>
      <c r="E27" s="59"/>
      <c r="F27" s="59"/>
      <c r="G27" s="59"/>
      <c r="H27" s="60"/>
      <c r="I27" s="29"/>
      <c r="J27" s="29">
        <v>61500000</v>
      </c>
      <c r="K27" s="29">
        <f>-K26*0.25</f>
        <v>-6075000</v>
      </c>
      <c r="L27" s="29">
        <f>J27+K27</f>
        <v>55425000</v>
      </c>
      <c r="M27" s="11"/>
      <c r="N27" s="30"/>
      <c r="O27" s="31"/>
      <c r="P27" s="2"/>
      <c r="Q27" s="2"/>
    </row>
    <row r="28" spans="1:17" ht="15.75">
      <c r="A28" s="32"/>
      <c r="B28" s="58" t="s">
        <v>38</v>
      </c>
      <c r="C28" s="59"/>
      <c r="D28" s="59"/>
      <c r="E28" s="59"/>
      <c r="F28" s="59"/>
      <c r="G28" s="59"/>
      <c r="H28" s="60"/>
      <c r="I28" s="29"/>
      <c r="J28" s="29">
        <f t="shared" ref="J28:K28" si="14">J26+J27</f>
        <v>254700000</v>
      </c>
      <c r="K28" s="29">
        <f t="shared" si="14"/>
        <v>18225000</v>
      </c>
      <c r="L28" s="29">
        <f>J28+K28</f>
        <v>272925000</v>
      </c>
      <c r="M28" s="11"/>
      <c r="N28" s="30"/>
      <c r="O28" s="31"/>
      <c r="P28" s="2"/>
      <c r="Q28" s="2"/>
    </row>
    <row r="29" spans="1:17" ht="15.75">
      <c r="A29" s="32"/>
      <c r="B29" s="58" t="s">
        <v>39</v>
      </c>
      <c r="C29" s="59"/>
      <c r="D29" s="59"/>
      <c r="E29" s="59"/>
      <c r="F29" s="59"/>
      <c r="G29" s="59"/>
      <c r="H29" s="60"/>
      <c r="I29" s="29">
        <f>I26*18%</f>
        <v>98820000</v>
      </c>
      <c r="J29" s="29">
        <f>J28*18%</f>
        <v>45846000</v>
      </c>
      <c r="K29" s="29">
        <f>K28*18%</f>
        <v>3280500</v>
      </c>
      <c r="L29" s="29">
        <f>L28*18%</f>
        <v>49126500</v>
      </c>
      <c r="M29" s="2"/>
      <c r="N29" s="2"/>
      <c r="O29" s="2"/>
      <c r="P29" s="2"/>
      <c r="Q29" s="2"/>
    </row>
    <row r="30" spans="1:17" ht="15.75">
      <c r="A30" s="32"/>
      <c r="B30" s="58" t="s">
        <v>40</v>
      </c>
      <c r="C30" s="59"/>
      <c r="D30" s="59"/>
      <c r="E30" s="59"/>
      <c r="F30" s="59"/>
      <c r="G30" s="59"/>
      <c r="H30" s="60"/>
      <c r="I30" s="29">
        <f>I29+I26</f>
        <v>647820000</v>
      </c>
      <c r="J30" s="29">
        <f t="shared" ref="J30:K30" si="15">J28+J29</f>
        <v>300546000</v>
      </c>
      <c r="K30" s="29">
        <f t="shared" si="15"/>
        <v>21505500</v>
      </c>
      <c r="L30" s="29">
        <f>J30+K30</f>
        <v>322051500</v>
      </c>
      <c r="M30" s="11"/>
      <c r="N30" s="33"/>
      <c r="O30" s="2"/>
      <c r="P30" s="2"/>
      <c r="Q30" s="2"/>
    </row>
    <row r="31" spans="1:17">
      <c r="A31" s="57" t="s">
        <v>41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2"/>
      <c r="N31" s="2"/>
      <c r="O31" s="2"/>
      <c r="P31" s="2"/>
      <c r="Q31" s="2"/>
    </row>
    <row r="32" spans="1:17">
      <c r="A32" s="57" t="s">
        <v>62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2"/>
      <c r="N32" s="2"/>
      <c r="O32" s="2"/>
      <c r="P32" s="2"/>
      <c r="Q32" s="2"/>
    </row>
    <row r="33" spans="1:17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"/>
      <c r="N33" s="2"/>
      <c r="O33" s="2"/>
      <c r="P33" s="2"/>
      <c r="Q33" s="2"/>
    </row>
    <row r="34" spans="1:1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2"/>
      <c r="N34" s="2"/>
    </row>
    <row r="35" spans="1:17" ht="15.75">
      <c r="B35" s="36"/>
      <c r="C35" s="37"/>
      <c r="D35" s="38"/>
      <c r="E35" s="39"/>
      <c r="F35" s="39"/>
      <c r="G35" s="39"/>
      <c r="H35" s="6"/>
      <c r="I35" s="1"/>
      <c r="J35" s="1"/>
      <c r="K35" s="1"/>
      <c r="L35" s="1"/>
    </row>
    <row r="36" spans="1:17">
      <c r="B36" s="2"/>
      <c r="C36" s="2"/>
      <c r="D36" s="2"/>
      <c r="E36" s="40"/>
      <c r="F36" s="40"/>
      <c r="G36" s="40"/>
      <c r="H36" s="2"/>
      <c r="I36" s="2"/>
      <c r="J36" s="41"/>
      <c r="K36" s="2"/>
      <c r="L36" s="2"/>
    </row>
    <row r="37" spans="1:17">
      <c r="B37" s="2"/>
      <c r="C37" s="2"/>
      <c r="D37" s="2"/>
      <c r="E37" s="40"/>
      <c r="F37" s="40"/>
      <c r="G37" s="40"/>
      <c r="H37" s="2"/>
      <c r="I37" s="2"/>
      <c r="J37" s="41"/>
      <c r="K37" s="2"/>
      <c r="L37" s="2"/>
    </row>
    <row r="38" spans="1:17">
      <c r="B38" s="2"/>
      <c r="C38" s="2"/>
      <c r="D38" s="2"/>
      <c r="E38" s="40"/>
      <c r="F38" s="40"/>
      <c r="G38" s="40"/>
      <c r="H38" s="2"/>
      <c r="I38" s="2"/>
      <c r="J38" s="41"/>
      <c r="K38" s="2"/>
      <c r="L38" s="2"/>
    </row>
    <row r="39" spans="1:17">
      <c r="B39" s="2"/>
      <c r="C39" s="2"/>
      <c r="D39" s="2"/>
      <c r="E39" s="40"/>
      <c r="F39" s="40"/>
      <c r="G39" s="40"/>
      <c r="H39" s="2"/>
      <c r="I39" s="2"/>
      <c r="J39" s="41"/>
      <c r="K39" s="2"/>
      <c r="L39" s="2"/>
    </row>
    <row r="40" spans="1:17">
      <c r="B40" s="2"/>
      <c r="C40" s="2"/>
      <c r="D40" s="2"/>
      <c r="E40" s="40"/>
      <c r="F40" s="40"/>
      <c r="G40" s="40"/>
      <c r="H40" s="2"/>
      <c r="I40" s="2"/>
      <c r="J40" s="41"/>
      <c r="K40" s="2"/>
      <c r="L40" s="2"/>
    </row>
    <row r="41" spans="1:17">
      <c r="B41" s="2"/>
      <c r="C41" s="2"/>
      <c r="D41" s="2"/>
      <c r="E41" s="40"/>
      <c r="F41" s="40"/>
      <c r="G41" s="40"/>
      <c r="H41" s="2"/>
      <c r="I41" s="2"/>
      <c r="J41" s="41"/>
      <c r="K41" s="2"/>
      <c r="L41" s="2"/>
    </row>
    <row r="42" spans="1:17">
      <c r="B42" s="2"/>
      <c r="C42" s="2"/>
      <c r="D42" s="2"/>
      <c r="E42" s="40"/>
      <c r="F42" s="40"/>
      <c r="G42" s="40"/>
      <c r="H42" s="2"/>
      <c r="I42" s="2"/>
      <c r="J42" s="41"/>
      <c r="K42" s="2"/>
      <c r="L42" s="2"/>
    </row>
    <row r="43" spans="1:17">
      <c r="B43" s="2"/>
      <c r="C43" s="2"/>
      <c r="D43" s="2"/>
      <c r="E43" s="40"/>
      <c r="F43" s="40"/>
      <c r="G43" s="40"/>
      <c r="H43" s="2"/>
      <c r="I43" s="2"/>
      <c r="J43" s="41"/>
      <c r="K43" s="2"/>
      <c r="L43" s="2"/>
    </row>
  </sheetData>
  <mergeCells count="27">
    <mergeCell ref="A32:L32"/>
    <mergeCell ref="B26:H26"/>
    <mergeCell ref="B27:H27"/>
    <mergeCell ref="B28:H28"/>
    <mergeCell ref="B29:H29"/>
    <mergeCell ref="B30:H30"/>
    <mergeCell ref="A31:L31"/>
    <mergeCell ref="A25:H25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1:L1"/>
    <mergeCell ref="A2:L2"/>
    <mergeCell ref="A3:L3"/>
    <mergeCell ref="A4:K4"/>
    <mergeCell ref="A6:G6"/>
    <mergeCell ref="I6:L6"/>
  </mergeCells>
  <pageMargins left="0.7" right="0.7" top="0.75" bottom="0.75" header="0.3" footer="0.3"/>
  <pageSetup paperSize="9" scale="66" orientation="landscape" r:id="rId1"/>
  <colBreaks count="1" manualBreakCount="1">
    <brk id="12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318E-F664-46C5-9160-B712F32228B5}">
  <dimension ref="A1:Q43"/>
  <sheetViews>
    <sheetView view="pageBreakPreview" topLeftCell="A9" zoomScale="85" zoomScaleNormal="55" zoomScaleSheetLayoutView="85" workbookViewId="0">
      <selection activeCell="B17" sqref="B17:L17"/>
    </sheetView>
  </sheetViews>
  <sheetFormatPr baseColWidth="10" defaultColWidth="11.42578125" defaultRowHeight="15"/>
  <cols>
    <col min="1" max="1" width="5.140625" style="3" customWidth="1"/>
    <col min="2" max="2" width="62.42578125" style="3" customWidth="1"/>
    <col min="3" max="7" width="11.42578125" style="3"/>
    <col min="8" max="8" width="12.5703125" style="3" customWidth="1"/>
    <col min="9" max="9" width="15.28515625" style="3" bestFit="1" customWidth="1"/>
    <col min="10" max="10" width="15.28515625" style="42" bestFit="1" customWidth="1"/>
    <col min="11" max="11" width="14.140625" style="3" bestFit="1" customWidth="1"/>
    <col min="12" max="12" width="15.28515625" style="3" bestFit="1" customWidth="1"/>
    <col min="13" max="16384" width="11.42578125" style="3"/>
  </cols>
  <sheetData>
    <row r="1" spans="1:15" ht="15.7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2"/>
    </row>
    <row r="2" spans="1:15" ht="15.7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  <c r="N2" s="2"/>
      <c r="O2" s="2"/>
    </row>
    <row r="3" spans="1:15" ht="18.75">
      <c r="A3" s="45" t="s">
        <v>64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2"/>
      <c r="N3" s="2"/>
      <c r="O3" s="2"/>
    </row>
    <row r="4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5"/>
      <c r="M4" s="2"/>
      <c r="N4" s="2"/>
      <c r="O4" s="2"/>
    </row>
    <row r="5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2"/>
      <c r="N5" s="2"/>
      <c r="O5" s="2"/>
    </row>
    <row r="6" spans="1:15">
      <c r="A6" s="47" t="s">
        <v>5</v>
      </c>
      <c r="B6" s="47"/>
      <c r="C6" s="47"/>
      <c r="D6" s="47"/>
      <c r="E6" s="47"/>
      <c r="F6" s="47"/>
      <c r="G6" s="47"/>
      <c r="H6" s="6"/>
      <c r="I6" s="48"/>
      <c r="J6" s="48"/>
      <c r="K6" s="48"/>
      <c r="L6" s="48"/>
      <c r="M6" s="2"/>
      <c r="N6" s="2"/>
      <c r="O6" s="2"/>
    </row>
    <row r="7" spans="1:15">
      <c r="A7" s="47" t="s">
        <v>6</v>
      </c>
      <c r="B7" s="47"/>
      <c r="C7" s="47"/>
      <c r="D7" s="47"/>
      <c r="E7" s="47"/>
      <c r="F7" s="47"/>
      <c r="G7" s="7"/>
      <c r="H7" s="2"/>
      <c r="I7" s="48" t="s">
        <v>65</v>
      </c>
      <c r="J7" s="48"/>
      <c r="K7" s="48"/>
      <c r="L7" s="48"/>
      <c r="M7" s="2"/>
      <c r="N7" s="2"/>
      <c r="O7" s="2"/>
    </row>
    <row r="8" spans="1:15">
      <c r="A8" s="50" t="s">
        <v>8</v>
      </c>
      <c r="B8" s="50" t="s">
        <v>9</v>
      </c>
      <c r="C8" s="50" t="s">
        <v>10</v>
      </c>
      <c r="D8" s="51" t="s">
        <v>11</v>
      </c>
      <c r="E8" s="51"/>
      <c r="F8" s="51"/>
      <c r="G8" s="51"/>
      <c r="H8" s="52" t="s">
        <v>12</v>
      </c>
      <c r="I8" s="50" t="s">
        <v>13</v>
      </c>
      <c r="J8" s="50"/>
      <c r="K8" s="50"/>
      <c r="L8" s="50"/>
      <c r="M8" s="2"/>
      <c r="N8" s="2"/>
      <c r="O8" s="2"/>
    </row>
    <row r="9" spans="1:15" ht="17.25" customHeight="1">
      <c r="A9" s="50"/>
      <c r="B9" s="50"/>
      <c r="C9" s="50"/>
      <c r="D9" s="8" t="s">
        <v>14</v>
      </c>
      <c r="E9" s="9" t="s">
        <v>15</v>
      </c>
      <c r="F9" s="9" t="s">
        <v>16</v>
      </c>
      <c r="G9" s="9" t="s">
        <v>17</v>
      </c>
      <c r="H9" s="52"/>
      <c r="I9" s="9" t="s">
        <v>14</v>
      </c>
      <c r="J9" s="10" t="s">
        <v>15</v>
      </c>
      <c r="K9" s="10" t="s">
        <v>16</v>
      </c>
      <c r="L9" s="10" t="s">
        <v>17</v>
      </c>
      <c r="M9" s="2"/>
      <c r="N9" s="2"/>
      <c r="O9" s="11"/>
    </row>
    <row r="10" spans="1:15">
      <c r="A10" s="53" t="s">
        <v>18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5"/>
      <c r="M10" s="2"/>
      <c r="N10" s="2"/>
      <c r="O10" s="11"/>
    </row>
    <row r="11" spans="1:15">
      <c r="A11" s="12">
        <v>1</v>
      </c>
      <c r="B11" s="13" t="s">
        <v>19</v>
      </c>
      <c r="C11" s="12" t="s">
        <v>20</v>
      </c>
      <c r="D11" s="14">
        <v>24</v>
      </c>
      <c r="E11" s="16">
        <v>9</v>
      </c>
      <c r="F11" s="16">
        <v>1</v>
      </c>
      <c r="G11" s="17">
        <f>F11+E11</f>
        <v>10</v>
      </c>
      <c r="H11" s="18">
        <v>5000000</v>
      </c>
      <c r="I11" s="20">
        <f>H11*D11</f>
        <v>120000000</v>
      </c>
      <c r="J11" s="20">
        <f>H11*E11</f>
        <v>45000000</v>
      </c>
      <c r="K11" s="20">
        <f>H11*F11</f>
        <v>5000000</v>
      </c>
      <c r="L11" s="20">
        <f>H11*G11</f>
        <v>50000000</v>
      </c>
      <c r="M11" s="2"/>
      <c r="N11" s="2"/>
      <c r="O11" s="2"/>
    </row>
    <row r="12" spans="1:15">
      <c r="A12" s="12">
        <v>2</v>
      </c>
      <c r="B12" s="21" t="s">
        <v>21</v>
      </c>
      <c r="C12" s="12" t="s">
        <v>20</v>
      </c>
      <c r="D12" s="14">
        <v>24</v>
      </c>
      <c r="E12" s="16">
        <v>9</v>
      </c>
      <c r="F12" s="16">
        <v>1</v>
      </c>
      <c r="G12" s="17">
        <f t="shared" ref="G12:G15" si="0">F12+E12</f>
        <v>10</v>
      </c>
      <c r="H12" s="18">
        <v>3250000</v>
      </c>
      <c r="I12" s="20">
        <f t="shared" ref="I12:I15" si="1">H12*D12</f>
        <v>78000000</v>
      </c>
      <c r="J12" s="20">
        <f t="shared" ref="J12:J15" si="2">H12*E12</f>
        <v>29250000</v>
      </c>
      <c r="K12" s="20">
        <f t="shared" ref="K12:K15" si="3">H12*F12</f>
        <v>3250000</v>
      </c>
      <c r="L12" s="20">
        <f t="shared" ref="L12:L15" si="4">H12*G12</f>
        <v>32500000</v>
      </c>
      <c r="M12" s="2"/>
      <c r="N12" s="2"/>
      <c r="O12" s="2"/>
    </row>
    <row r="13" spans="1:15">
      <c r="A13" s="12">
        <v>3</v>
      </c>
      <c r="B13" s="21" t="s">
        <v>22</v>
      </c>
      <c r="C13" s="12" t="s">
        <v>20</v>
      </c>
      <c r="D13" s="14">
        <v>24</v>
      </c>
      <c r="E13" s="16">
        <v>9</v>
      </c>
      <c r="F13" s="16">
        <v>1</v>
      </c>
      <c r="G13" s="22">
        <f t="shared" si="0"/>
        <v>10</v>
      </c>
      <c r="H13" s="18">
        <v>3000000</v>
      </c>
      <c r="I13" s="20">
        <f t="shared" si="1"/>
        <v>72000000</v>
      </c>
      <c r="J13" s="20">
        <f t="shared" si="2"/>
        <v>27000000</v>
      </c>
      <c r="K13" s="20">
        <f t="shared" si="3"/>
        <v>3000000</v>
      </c>
      <c r="L13" s="20">
        <f t="shared" si="4"/>
        <v>30000000</v>
      </c>
      <c r="M13" s="2"/>
      <c r="N13" s="2"/>
      <c r="O13" s="2"/>
    </row>
    <row r="14" spans="1:15">
      <c r="A14" s="12">
        <v>4</v>
      </c>
      <c r="B14" s="21" t="s">
        <v>23</v>
      </c>
      <c r="C14" s="12" t="s">
        <v>20</v>
      </c>
      <c r="D14" s="14">
        <v>144</v>
      </c>
      <c r="E14" s="16">
        <v>54</v>
      </c>
      <c r="F14" s="16">
        <v>6</v>
      </c>
      <c r="G14" s="22">
        <f t="shared" si="0"/>
        <v>60</v>
      </c>
      <c r="H14" s="18">
        <v>1200000</v>
      </c>
      <c r="I14" s="20">
        <f t="shared" si="1"/>
        <v>172800000</v>
      </c>
      <c r="J14" s="20">
        <f t="shared" si="2"/>
        <v>64800000</v>
      </c>
      <c r="K14" s="20">
        <f t="shared" si="3"/>
        <v>7200000</v>
      </c>
      <c r="L14" s="20">
        <f t="shared" si="4"/>
        <v>72000000</v>
      </c>
      <c r="M14" s="2"/>
      <c r="N14" s="2"/>
      <c r="O14" s="2"/>
    </row>
    <row r="15" spans="1:15">
      <c r="A15" s="12">
        <v>5</v>
      </c>
      <c r="B15" s="21" t="s">
        <v>24</v>
      </c>
      <c r="C15" s="12" t="s">
        <v>20</v>
      </c>
      <c r="D15" s="14">
        <v>13</v>
      </c>
      <c r="E15" s="16">
        <v>9</v>
      </c>
      <c r="F15" s="16">
        <v>1</v>
      </c>
      <c r="G15" s="22">
        <f t="shared" si="0"/>
        <v>10</v>
      </c>
      <c r="H15" s="18">
        <v>3000000</v>
      </c>
      <c r="I15" s="20">
        <f t="shared" si="1"/>
        <v>39000000</v>
      </c>
      <c r="J15" s="20">
        <f t="shared" si="2"/>
        <v>27000000</v>
      </c>
      <c r="K15" s="20">
        <f t="shared" si="3"/>
        <v>3000000</v>
      </c>
      <c r="L15" s="20">
        <f t="shared" si="4"/>
        <v>30000000</v>
      </c>
      <c r="M15" s="23"/>
      <c r="N15" s="2"/>
      <c r="O15" s="2"/>
    </row>
    <row r="16" spans="1:15">
      <c r="A16" s="49" t="s">
        <v>25</v>
      </c>
      <c r="B16" s="49"/>
      <c r="C16" s="49"/>
      <c r="D16" s="49"/>
      <c r="E16" s="49"/>
      <c r="F16" s="49"/>
      <c r="G16" s="49"/>
      <c r="H16" s="49"/>
      <c r="I16" s="20">
        <f>SUM(I11:I15)</f>
        <v>481800000</v>
      </c>
      <c r="J16" s="17">
        <f t="shared" ref="J16:L16" si="5">SUM(J11:J15)</f>
        <v>193050000</v>
      </c>
      <c r="K16" s="19">
        <f t="shared" si="5"/>
        <v>21450000</v>
      </c>
      <c r="L16" s="19">
        <f t="shared" si="5"/>
        <v>214500000</v>
      </c>
      <c r="M16" s="23"/>
      <c r="N16" s="2"/>
      <c r="O16" s="2"/>
    </row>
    <row r="17" spans="1:17">
      <c r="A17" s="12"/>
      <c r="B17" s="56" t="s">
        <v>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"/>
      <c r="N17" s="2"/>
      <c r="O17" s="2"/>
    </row>
    <row r="18" spans="1:17" ht="24">
      <c r="A18" s="12">
        <v>6</v>
      </c>
      <c r="B18" s="21" t="s">
        <v>27</v>
      </c>
      <c r="C18" s="12" t="s">
        <v>28</v>
      </c>
      <c r="D18" s="24">
        <v>48</v>
      </c>
      <c r="E18" s="17">
        <v>18</v>
      </c>
      <c r="F18" s="17">
        <v>2</v>
      </c>
      <c r="G18" s="17">
        <f>F18+E18</f>
        <v>20</v>
      </c>
      <c r="H18" s="18">
        <v>950000</v>
      </c>
      <c r="I18" s="20">
        <f>H18*D18</f>
        <v>45600000</v>
      </c>
      <c r="J18" s="20">
        <f>H18*E18</f>
        <v>17100000</v>
      </c>
      <c r="K18" s="20">
        <f>H18*F18</f>
        <v>1900000</v>
      </c>
      <c r="L18" s="20">
        <f>H18*G18</f>
        <v>19000000</v>
      </c>
      <c r="M18" s="2"/>
      <c r="N18" s="2"/>
      <c r="O18" s="2"/>
    </row>
    <row r="19" spans="1:17" ht="24">
      <c r="A19" s="12">
        <v>7</v>
      </c>
      <c r="B19" s="21" t="s">
        <v>29</v>
      </c>
      <c r="C19" s="12" t="s">
        <v>30</v>
      </c>
      <c r="D19" s="24">
        <v>6</v>
      </c>
      <c r="E19" s="17">
        <v>2.25</v>
      </c>
      <c r="F19" s="17">
        <v>0.25</v>
      </c>
      <c r="G19" s="17">
        <f>F19+E19</f>
        <v>2.5</v>
      </c>
      <c r="H19" s="18">
        <v>2400000</v>
      </c>
      <c r="I19" s="20">
        <f>H19*D19</f>
        <v>14400000</v>
      </c>
      <c r="J19" s="20">
        <f>H19*E19</f>
        <v>5400000</v>
      </c>
      <c r="K19" s="20">
        <f>H19*F19</f>
        <v>600000</v>
      </c>
      <c r="L19" s="20">
        <f>H19*G19</f>
        <v>6000000</v>
      </c>
      <c r="M19" s="2"/>
      <c r="N19" s="2"/>
      <c r="O19" s="2"/>
    </row>
    <row r="20" spans="1:17">
      <c r="A20" s="49" t="s">
        <v>31</v>
      </c>
      <c r="B20" s="49"/>
      <c r="C20" s="49"/>
      <c r="D20" s="49"/>
      <c r="E20" s="49"/>
      <c r="F20" s="49"/>
      <c r="G20" s="49"/>
      <c r="H20" s="49"/>
      <c r="I20" s="20">
        <f>SUM(I18:I19)</f>
        <v>60000000</v>
      </c>
      <c r="J20" s="20">
        <f t="shared" ref="J20:L20" si="6">SUM(J18:J19)</f>
        <v>22500000</v>
      </c>
      <c r="K20" s="20">
        <f t="shared" si="6"/>
        <v>2500000</v>
      </c>
      <c r="L20" s="20">
        <f t="shared" si="6"/>
        <v>25000000</v>
      </c>
      <c r="M20" s="23"/>
      <c r="N20" s="2"/>
      <c r="O20" s="2"/>
    </row>
    <row r="21" spans="1:17">
      <c r="A21" s="56" t="s">
        <v>32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2"/>
      <c r="N21" s="2"/>
      <c r="O21" s="2"/>
    </row>
    <row r="22" spans="1:17">
      <c r="A22" s="12">
        <v>8</v>
      </c>
      <c r="B22" s="25" t="s">
        <v>33</v>
      </c>
      <c r="C22" s="12" t="s">
        <v>30</v>
      </c>
      <c r="D22" s="24">
        <v>24</v>
      </c>
      <c r="E22" s="17">
        <v>9</v>
      </c>
      <c r="F22" s="17">
        <v>1</v>
      </c>
      <c r="G22" s="17">
        <f>F22+E22</f>
        <v>10</v>
      </c>
      <c r="H22" s="18">
        <v>150000</v>
      </c>
      <c r="I22" s="20">
        <f>H22*D22</f>
        <v>3600000</v>
      </c>
      <c r="J22" s="20">
        <f>H22*E22</f>
        <v>1350000</v>
      </c>
      <c r="K22" s="20">
        <f>H22*F22</f>
        <v>150000</v>
      </c>
      <c r="L22" s="20">
        <f>H22*G22</f>
        <v>1500000</v>
      </c>
      <c r="M22" s="11"/>
      <c r="N22" s="2"/>
      <c r="O22" s="2"/>
    </row>
    <row r="23" spans="1:17">
      <c r="A23" s="12">
        <v>9</v>
      </c>
      <c r="B23" s="25" t="s">
        <v>34</v>
      </c>
      <c r="C23" s="12" t="s">
        <v>30</v>
      </c>
      <c r="D23" s="26">
        <v>8</v>
      </c>
      <c r="E23" s="15">
        <v>3</v>
      </c>
      <c r="F23" s="17">
        <v>0</v>
      </c>
      <c r="G23" s="17">
        <f t="shared" ref="G23:G24" si="7">F23+E23</f>
        <v>3</v>
      </c>
      <c r="H23" s="18">
        <v>200000</v>
      </c>
      <c r="I23" s="20">
        <f t="shared" ref="I23:I24" si="8">H23*D23</f>
        <v>1600000</v>
      </c>
      <c r="J23" s="20">
        <f t="shared" ref="J23:J24" si="9">H23*E23</f>
        <v>600000</v>
      </c>
      <c r="K23" s="20">
        <f t="shared" ref="K23:K24" si="10">H23*F23</f>
        <v>0</v>
      </c>
      <c r="L23" s="20">
        <f t="shared" ref="L23:L24" si="11">H23*G23</f>
        <v>600000</v>
      </c>
      <c r="M23" s="11"/>
      <c r="N23" s="2"/>
      <c r="O23" s="2"/>
    </row>
    <row r="24" spans="1:17">
      <c r="A24" s="12">
        <v>10</v>
      </c>
      <c r="B24" s="25" t="s">
        <v>35</v>
      </c>
      <c r="C24" s="12" t="s">
        <v>30</v>
      </c>
      <c r="D24" s="26">
        <v>1</v>
      </c>
      <c r="E24" s="15">
        <v>0</v>
      </c>
      <c r="F24" s="17">
        <v>0</v>
      </c>
      <c r="G24" s="17">
        <f t="shared" si="7"/>
        <v>0</v>
      </c>
      <c r="H24" s="18">
        <v>2000000</v>
      </c>
      <c r="I24" s="20">
        <f t="shared" si="8"/>
        <v>2000000</v>
      </c>
      <c r="J24" s="20">
        <f t="shared" si="9"/>
        <v>0</v>
      </c>
      <c r="K24" s="20">
        <f t="shared" si="10"/>
        <v>0</v>
      </c>
      <c r="L24" s="20">
        <f t="shared" si="11"/>
        <v>0</v>
      </c>
      <c r="M24" s="11"/>
      <c r="N24" s="2"/>
      <c r="O24" s="2"/>
    </row>
    <row r="25" spans="1:17">
      <c r="A25" s="49" t="s">
        <v>31</v>
      </c>
      <c r="B25" s="49"/>
      <c r="C25" s="49"/>
      <c r="D25" s="49"/>
      <c r="E25" s="49"/>
      <c r="F25" s="49"/>
      <c r="G25" s="49"/>
      <c r="H25" s="49"/>
      <c r="I25" s="20">
        <f>SUM(I22:I24)</f>
        <v>7200000</v>
      </c>
      <c r="J25" s="20">
        <f t="shared" ref="J25:L25" si="12">SUM(J22:J24)</f>
        <v>1950000</v>
      </c>
      <c r="K25" s="20">
        <f t="shared" si="12"/>
        <v>150000</v>
      </c>
      <c r="L25" s="20">
        <f t="shared" si="12"/>
        <v>2100000</v>
      </c>
      <c r="M25" s="23"/>
      <c r="N25" s="2"/>
      <c r="O25" s="2"/>
    </row>
    <row r="26" spans="1:17" ht="15.75">
      <c r="A26" s="28"/>
      <c r="B26" s="58" t="s">
        <v>36</v>
      </c>
      <c r="C26" s="59"/>
      <c r="D26" s="59"/>
      <c r="E26" s="59"/>
      <c r="F26" s="59"/>
      <c r="G26" s="59"/>
      <c r="H26" s="60"/>
      <c r="I26" s="29">
        <f>I25+I20+I16</f>
        <v>549000000</v>
      </c>
      <c r="J26" s="29">
        <f t="shared" ref="J26:L26" si="13">J25+J20+J16</f>
        <v>217500000</v>
      </c>
      <c r="K26" s="29">
        <f t="shared" si="13"/>
        <v>24100000</v>
      </c>
      <c r="L26" s="29">
        <f t="shared" si="13"/>
        <v>241600000</v>
      </c>
      <c r="M26" s="11"/>
      <c r="N26" s="30"/>
      <c r="O26" s="31"/>
      <c r="P26" s="2"/>
      <c r="Q26" s="2"/>
    </row>
    <row r="27" spans="1:17" ht="15.75">
      <c r="A27" s="32"/>
      <c r="B27" s="58" t="s">
        <v>37</v>
      </c>
      <c r="C27" s="59"/>
      <c r="D27" s="59"/>
      <c r="E27" s="59"/>
      <c r="F27" s="59"/>
      <c r="G27" s="59"/>
      <c r="H27" s="60"/>
      <c r="I27" s="29"/>
      <c r="J27" s="29">
        <v>55425000</v>
      </c>
      <c r="K27" s="29">
        <f>-K26*0.25</f>
        <v>-6025000</v>
      </c>
      <c r="L27" s="29">
        <f>J27+K27</f>
        <v>49400000</v>
      </c>
      <c r="M27" s="11"/>
      <c r="N27" s="30"/>
      <c r="O27" s="31"/>
      <c r="P27" s="2"/>
      <c r="Q27" s="2"/>
    </row>
    <row r="28" spans="1:17" ht="15.75">
      <c r="A28" s="32"/>
      <c r="B28" s="58" t="s">
        <v>38</v>
      </c>
      <c r="C28" s="59"/>
      <c r="D28" s="59"/>
      <c r="E28" s="59"/>
      <c r="F28" s="59"/>
      <c r="G28" s="59"/>
      <c r="H28" s="60"/>
      <c r="I28" s="29"/>
      <c r="J28" s="29">
        <f t="shared" ref="J28:K28" si="14">J26+J27</f>
        <v>272925000</v>
      </c>
      <c r="K28" s="29">
        <f t="shared" si="14"/>
        <v>18075000</v>
      </c>
      <c r="L28" s="29">
        <f>J28+K28</f>
        <v>291000000</v>
      </c>
      <c r="M28" s="11"/>
      <c r="N28" s="30"/>
      <c r="O28" s="31"/>
      <c r="P28" s="2"/>
      <c r="Q28" s="2"/>
    </row>
    <row r="29" spans="1:17" ht="15.75">
      <c r="A29" s="32"/>
      <c r="B29" s="58" t="s">
        <v>39</v>
      </c>
      <c r="C29" s="59"/>
      <c r="D29" s="59"/>
      <c r="E29" s="59"/>
      <c r="F29" s="59"/>
      <c r="G29" s="59"/>
      <c r="H29" s="60"/>
      <c r="I29" s="29">
        <f>I26*18%</f>
        <v>98820000</v>
      </c>
      <c r="J29" s="29">
        <f>J28*18%</f>
        <v>49126500</v>
      </c>
      <c r="K29" s="29">
        <f>K28*18%</f>
        <v>3253500</v>
      </c>
      <c r="L29" s="29">
        <f>L28*18%</f>
        <v>52380000</v>
      </c>
      <c r="M29" s="2"/>
      <c r="N29" s="2"/>
      <c r="O29" s="2"/>
      <c r="P29" s="2"/>
      <c r="Q29" s="2"/>
    </row>
    <row r="30" spans="1:17" ht="15.75">
      <c r="A30" s="32"/>
      <c r="B30" s="58" t="s">
        <v>40</v>
      </c>
      <c r="C30" s="59"/>
      <c r="D30" s="59"/>
      <c r="E30" s="59"/>
      <c r="F30" s="59"/>
      <c r="G30" s="59"/>
      <c r="H30" s="60"/>
      <c r="I30" s="29">
        <f>I29+I26</f>
        <v>647820000</v>
      </c>
      <c r="J30" s="29">
        <f t="shared" ref="J30:K30" si="15">J28+J29</f>
        <v>322051500</v>
      </c>
      <c r="K30" s="29">
        <f t="shared" si="15"/>
        <v>21328500</v>
      </c>
      <c r="L30" s="29">
        <f>J30+K30</f>
        <v>343380000</v>
      </c>
      <c r="M30" s="11"/>
      <c r="N30" s="33"/>
      <c r="O30" s="2"/>
      <c r="P30" s="2"/>
      <c r="Q30" s="2"/>
    </row>
    <row r="31" spans="1:17">
      <c r="A31" s="57" t="s">
        <v>41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2"/>
      <c r="N31" s="2"/>
      <c r="O31" s="2"/>
      <c r="P31" s="2"/>
      <c r="Q31" s="2"/>
    </row>
    <row r="32" spans="1:17">
      <c r="A32" s="57" t="s">
        <v>63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2"/>
      <c r="N32" s="2"/>
      <c r="O32" s="2"/>
      <c r="P32" s="2"/>
      <c r="Q32" s="2"/>
    </row>
    <row r="33" spans="1:17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"/>
      <c r="N33" s="2"/>
      <c r="O33" s="2"/>
      <c r="P33" s="2"/>
      <c r="Q33" s="2"/>
    </row>
    <row r="34" spans="1:1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2"/>
      <c r="N34" s="2"/>
    </row>
    <row r="35" spans="1:17" ht="15.75">
      <c r="B35" s="36"/>
      <c r="C35" s="37"/>
      <c r="D35" s="38"/>
      <c r="E35" s="39"/>
      <c r="F35" s="39"/>
      <c r="G35" s="39"/>
      <c r="H35" s="6"/>
      <c r="I35" s="1"/>
      <c r="J35" s="1"/>
      <c r="K35" s="1"/>
      <c r="L35" s="1"/>
    </row>
    <row r="36" spans="1:17">
      <c r="B36" s="2"/>
      <c r="C36" s="2"/>
      <c r="D36" s="2"/>
      <c r="E36" s="40"/>
      <c r="F36" s="40"/>
      <c r="G36" s="40"/>
      <c r="H36" s="2"/>
      <c r="I36" s="2"/>
      <c r="J36" s="41"/>
      <c r="K36" s="2"/>
      <c r="L36" s="2"/>
    </row>
    <row r="37" spans="1:17">
      <c r="B37" s="2"/>
      <c r="C37" s="2"/>
      <c r="D37" s="2"/>
      <c r="E37" s="40"/>
      <c r="F37" s="40"/>
      <c r="G37" s="40"/>
      <c r="H37" s="2"/>
      <c r="I37" s="2"/>
      <c r="J37" s="41"/>
      <c r="K37" s="2"/>
      <c r="L37" s="2"/>
    </row>
    <row r="38" spans="1:17">
      <c r="B38" s="2"/>
      <c r="C38" s="2"/>
      <c r="D38" s="2"/>
      <c r="E38" s="40"/>
      <c r="F38" s="40"/>
      <c r="G38" s="40"/>
      <c r="H38" s="2"/>
      <c r="I38" s="2"/>
      <c r="J38" s="41"/>
      <c r="K38" s="2"/>
      <c r="L38" s="2"/>
    </row>
    <row r="39" spans="1:17">
      <c r="B39" s="2"/>
      <c r="C39" s="2"/>
      <c r="D39" s="2"/>
      <c r="E39" s="40"/>
      <c r="F39" s="40"/>
      <c r="G39" s="40"/>
      <c r="H39" s="2"/>
      <c r="I39" s="2"/>
      <c r="J39" s="41"/>
      <c r="K39" s="2"/>
      <c r="L39" s="2"/>
    </row>
    <row r="40" spans="1:17">
      <c r="B40" s="2"/>
      <c r="C40" s="2"/>
      <c r="D40" s="2"/>
      <c r="E40" s="40"/>
      <c r="F40" s="40"/>
      <c r="G40" s="40"/>
      <c r="H40" s="2"/>
      <c r="I40" s="2"/>
      <c r="J40" s="41"/>
      <c r="K40" s="2"/>
      <c r="L40" s="2"/>
    </row>
    <row r="41" spans="1:17">
      <c r="B41" s="2"/>
      <c r="C41" s="2"/>
      <c r="D41" s="2"/>
      <c r="E41" s="40"/>
      <c r="F41" s="40"/>
      <c r="G41" s="40"/>
      <c r="H41" s="2"/>
      <c r="I41" s="2"/>
      <c r="J41" s="41"/>
      <c r="K41" s="2"/>
      <c r="L41" s="2"/>
    </row>
    <row r="42" spans="1:17">
      <c r="B42" s="2"/>
      <c r="C42" s="2"/>
      <c r="D42" s="2"/>
      <c r="E42" s="40"/>
      <c r="F42" s="40"/>
      <c r="G42" s="40"/>
      <c r="H42" s="2"/>
      <c r="I42" s="2"/>
      <c r="J42" s="41"/>
      <c r="K42" s="2"/>
      <c r="L42" s="2"/>
    </row>
    <row r="43" spans="1:17">
      <c r="B43" s="2"/>
      <c r="C43" s="2"/>
      <c r="D43" s="2"/>
      <c r="E43" s="40"/>
      <c r="F43" s="40"/>
      <c r="G43" s="40"/>
      <c r="H43" s="2"/>
      <c r="I43" s="2"/>
      <c r="J43" s="41"/>
      <c r="K43" s="2"/>
      <c r="L43" s="2"/>
    </row>
  </sheetData>
  <mergeCells count="27">
    <mergeCell ref="A32:L32"/>
    <mergeCell ref="B26:H26"/>
    <mergeCell ref="B27:H27"/>
    <mergeCell ref="B28:H28"/>
    <mergeCell ref="B29:H29"/>
    <mergeCell ref="B30:H30"/>
    <mergeCell ref="A31:L31"/>
    <mergeCell ref="A25:H25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1:L1"/>
    <mergeCell ref="A2:L2"/>
    <mergeCell ref="A3:L3"/>
    <mergeCell ref="A4:K4"/>
    <mergeCell ref="A6:G6"/>
    <mergeCell ref="I6:L6"/>
  </mergeCells>
  <pageMargins left="0.7" right="0.7" top="0.75" bottom="0.75" header="0.3" footer="0.3"/>
  <pageSetup paperSize="9" scale="66" orientation="landscape" r:id="rId1"/>
  <colBreaks count="1" manualBreakCount="1">
    <brk id="12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7158E-5ACF-4F6F-B255-DB1ABDDE8824}">
  <dimension ref="A1:Q43"/>
  <sheetViews>
    <sheetView view="pageBreakPreview" topLeftCell="A6" zoomScale="81" zoomScaleNormal="55" zoomScaleSheetLayoutView="81" workbookViewId="0">
      <selection activeCell="A6" sqref="A1:XFD1048576"/>
    </sheetView>
  </sheetViews>
  <sheetFormatPr baseColWidth="10" defaultColWidth="11.42578125" defaultRowHeight="15"/>
  <cols>
    <col min="1" max="1" width="5.140625" style="3" customWidth="1"/>
    <col min="2" max="2" width="62.42578125" style="3" customWidth="1"/>
    <col min="3" max="7" width="11.42578125" style="3"/>
    <col min="8" max="8" width="12.5703125" style="3" customWidth="1"/>
    <col min="9" max="9" width="15.28515625" style="3" bestFit="1" customWidth="1"/>
    <col min="10" max="10" width="15.28515625" style="42" bestFit="1" customWidth="1"/>
    <col min="11" max="11" width="14.140625" style="3" bestFit="1" customWidth="1"/>
    <col min="12" max="12" width="15.28515625" style="3" bestFit="1" customWidth="1"/>
    <col min="13" max="16384" width="11.42578125" style="3"/>
  </cols>
  <sheetData>
    <row r="1" spans="1:15" ht="15.7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2"/>
    </row>
    <row r="2" spans="1:15" ht="15.7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  <c r="N2" s="2"/>
      <c r="O2" s="2"/>
    </row>
    <row r="3" spans="1:15" ht="18.75">
      <c r="A3" s="45" t="s">
        <v>66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2"/>
      <c r="N3" s="2"/>
      <c r="O3" s="2"/>
    </row>
    <row r="4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5"/>
      <c r="M4" s="2"/>
      <c r="N4" s="2"/>
      <c r="O4" s="2"/>
    </row>
    <row r="5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2"/>
      <c r="N5" s="2"/>
      <c r="O5" s="2"/>
    </row>
    <row r="6" spans="1:15">
      <c r="A6" s="47" t="s">
        <v>5</v>
      </c>
      <c r="B6" s="47"/>
      <c r="C6" s="47"/>
      <c r="D6" s="47"/>
      <c r="E6" s="47"/>
      <c r="F6" s="47"/>
      <c r="G6" s="47"/>
      <c r="H6" s="6"/>
      <c r="I6" s="48"/>
      <c r="J6" s="48"/>
      <c r="K6" s="48"/>
      <c r="L6" s="48"/>
      <c r="M6" s="2"/>
      <c r="N6" s="2"/>
      <c r="O6" s="2"/>
    </row>
    <row r="7" spans="1:15">
      <c r="A7" s="47" t="s">
        <v>6</v>
      </c>
      <c r="B7" s="47"/>
      <c r="C7" s="47"/>
      <c r="D7" s="47"/>
      <c r="E7" s="47"/>
      <c r="F7" s="47"/>
      <c r="G7" s="7"/>
      <c r="H7" s="2"/>
      <c r="I7" s="48" t="s">
        <v>67</v>
      </c>
      <c r="J7" s="48"/>
      <c r="K7" s="48"/>
      <c r="L7" s="48"/>
      <c r="M7" s="2"/>
      <c r="N7" s="2"/>
      <c r="O7" s="2"/>
    </row>
    <row r="8" spans="1:15">
      <c r="A8" s="50" t="s">
        <v>8</v>
      </c>
      <c r="B8" s="50" t="s">
        <v>9</v>
      </c>
      <c r="C8" s="50" t="s">
        <v>10</v>
      </c>
      <c r="D8" s="51" t="s">
        <v>11</v>
      </c>
      <c r="E8" s="51"/>
      <c r="F8" s="51"/>
      <c r="G8" s="51"/>
      <c r="H8" s="52" t="s">
        <v>12</v>
      </c>
      <c r="I8" s="50" t="s">
        <v>13</v>
      </c>
      <c r="J8" s="50"/>
      <c r="K8" s="50"/>
      <c r="L8" s="50"/>
      <c r="M8" s="2"/>
      <c r="N8" s="2"/>
      <c r="O8" s="2"/>
    </row>
    <row r="9" spans="1:15" ht="17.25" customHeight="1">
      <c r="A9" s="50"/>
      <c r="B9" s="50"/>
      <c r="C9" s="50"/>
      <c r="D9" s="8" t="s">
        <v>14</v>
      </c>
      <c r="E9" s="9" t="s">
        <v>15</v>
      </c>
      <c r="F9" s="9" t="s">
        <v>16</v>
      </c>
      <c r="G9" s="9" t="s">
        <v>17</v>
      </c>
      <c r="H9" s="52"/>
      <c r="I9" s="9" t="s">
        <v>14</v>
      </c>
      <c r="J9" s="10" t="s">
        <v>15</v>
      </c>
      <c r="K9" s="10" t="s">
        <v>16</v>
      </c>
      <c r="L9" s="10" t="s">
        <v>17</v>
      </c>
      <c r="M9" s="2"/>
      <c r="N9" s="2"/>
      <c r="O9" s="11"/>
    </row>
    <row r="10" spans="1:15">
      <c r="A10" s="53" t="s">
        <v>18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5"/>
      <c r="M10" s="2"/>
      <c r="N10" s="2"/>
      <c r="O10" s="11"/>
    </row>
    <row r="11" spans="1:15">
      <c r="A11" s="12">
        <v>1</v>
      </c>
      <c r="B11" s="13" t="s">
        <v>19</v>
      </c>
      <c r="C11" s="12" t="s">
        <v>20</v>
      </c>
      <c r="D11" s="14">
        <v>24</v>
      </c>
      <c r="E11" s="16">
        <v>10</v>
      </c>
      <c r="F11" s="16">
        <v>1</v>
      </c>
      <c r="G11" s="17">
        <f>F11+E11</f>
        <v>11</v>
      </c>
      <c r="H11" s="18">
        <v>5000000</v>
      </c>
      <c r="I11" s="20">
        <f>H11*D11</f>
        <v>120000000</v>
      </c>
      <c r="J11" s="20">
        <f>H11*E11</f>
        <v>50000000</v>
      </c>
      <c r="K11" s="20">
        <f>H11*F11</f>
        <v>5000000</v>
      </c>
      <c r="L11" s="20">
        <f>H11*G11</f>
        <v>55000000</v>
      </c>
      <c r="M11" s="2"/>
      <c r="N11" s="2"/>
      <c r="O11" s="2"/>
    </row>
    <row r="12" spans="1:15">
      <c r="A12" s="12">
        <v>2</v>
      </c>
      <c r="B12" s="21" t="s">
        <v>21</v>
      </c>
      <c r="C12" s="12" t="s">
        <v>20</v>
      </c>
      <c r="D12" s="14">
        <v>24</v>
      </c>
      <c r="E12" s="16">
        <v>10</v>
      </c>
      <c r="F12" s="16">
        <v>1</v>
      </c>
      <c r="G12" s="17">
        <f t="shared" ref="G12:G15" si="0">F12+E12</f>
        <v>11</v>
      </c>
      <c r="H12" s="18">
        <v>3250000</v>
      </c>
      <c r="I12" s="20">
        <f t="shared" ref="I12:I15" si="1">H12*D12</f>
        <v>78000000</v>
      </c>
      <c r="J12" s="20">
        <f t="shared" ref="J12:J15" si="2">H12*E12</f>
        <v>32500000</v>
      </c>
      <c r="K12" s="20">
        <f t="shared" ref="K12:K15" si="3">H12*F12</f>
        <v>3250000</v>
      </c>
      <c r="L12" s="20">
        <f t="shared" ref="L12:L15" si="4">H12*G12</f>
        <v>35750000</v>
      </c>
      <c r="M12" s="2"/>
      <c r="N12" s="2"/>
      <c r="O12" s="2"/>
    </row>
    <row r="13" spans="1:15">
      <c r="A13" s="12">
        <v>3</v>
      </c>
      <c r="B13" s="21" t="s">
        <v>22</v>
      </c>
      <c r="C13" s="12" t="s">
        <v>20</v>
      </c>
      <c r="D13" s="14">
        <v>24</v>
      </c>
      <c r="E13" s="16">
        <v>10</v>
      </c>
      <c r="F13" s="16">
        <v>1</v>
      </c>
      <c r="G13" s="22">
        <f t="shared" si="0"/>
        <v>11</v>
      </c>
      <c r="H13" s="18">
        <v>3000000</v>
      </c>
      <c r="I13" s="20">
        <f t="shared" si="1"/>
        <v>72000000</v>
      </c>
      <c r="J13" s="20">
        <f t="shared" si="2"/>
        <v>30000000</v>
      </c>
      <c r="K13" s="20">
        <f t="shared" si="3"/>
        <v>3000000</v>
      </c>
      <c r="L13" s="20">
        <f t="shared" si="4"/>
        <v>33000000</v>
      </c>
      <c r="M13" s="2"/>
      <c r="N13" s="2"/>
      <c r="O13" s="2"/>
    </row>
    <row r="14" spans="1:15">
      <c r="A14" s="12">
        <v>4</v>
      </c>
      <c r="B14" s="21" t="s">
        <v>23</v>
      </c>
      <c r="C14" s="12" t="s">
        <v>20</v>
      </c>
      <c r="D14" s="14">
        <v>144</v>
      </c>
      <c r="E14" s="16">
        <v>60</v>
      </c>
      <c r="F14" s="16">
        <v>6</v>
      </c>
      <c r="G14" s="22">
        <f t="shared" si="0"/>
        <v>66</v>
      </c>
      <c r="H14" s="18">
        <v>1200000</v>
      </c>
      <c r="I14" s="20">
        <f t="shared" si="1"/>
        <v>172800000</v>
      </c>
      <c r="J14" s="20">
        <f t="shared" si="2"/>
        <v>72000000</v>
      </c>
      <c r="K14" s="20">
        <f t="shared" si="3"/>
        <v>7200000</v>
      </c>
      <c r="L14" s="20">
        <f t="shared" si="4"/>
        <v>79200000</v>
      </c>
      <c r="M14" s="2"/>
      <c r="N14" s="2"/>
      <c r="O14" s="2"/>
    </row>
    <row r="15" spans="1:15">
      <c r="A15" s="12">
        <v>5</v>
      </c>
      <c r="B15" s="21" t="s">
        <v>24</v>
      </c>
      <c r="C15" s="12" t="s">
        <v>20</v>
      </c>
      <c r="D15" s="14">
        <v>13</v>
      </c>
      <c r="E15" s="16">
        <v>10</v>
      </c>
      <c r="F15" s="16">
        <v>1</v>
      </c>
      <c r="G15" s="22">
        <f t="shared" si="0"/>
        <v>11</v>
      </c>
      <c r="H15" s="18">
        <v>3000000</v>
      </c>
      <c r="I15" s="20">
        <f t="shared" si="1"/>
        <v>39000000</v>
      </c>
      <c r="J15" s="20">
        <f t="shared" si="2"/>
        <v>30000000</v>
      </c>
      <c r="K15" s="20">
        <f t="shared" si="3"/>
        <v>3000000</v>
      </c>
      <c r="L15" s="20">
        <f t="shared" si="4"/>
        <v>33000000</v>
      </c>
      <c r="M15" s="23"/>
      <c r="N15" s="2"/>
      <c r="O15" s="2"/>
    </row>
    <row r="16" spans="1:15">
      <c r="A16" s="49" t="s">
        <v>25</v>
      </c>
      <c r="B16" s="49"/>
      <c r="C16" s="49"/>
      <c r="D16" s="49"/>
      <c r="E16" s="49"/>
      <c r="F16" s="49"/>
      <c r="G16" s="49"/>
      <c r="H16" s="49"/>
      <c r="I16" s="20">
        <f>SUM(I11:I15)</f>
        <v>481800000</v>
      </c>
      <c r="J16" s="17">
        <f t="shared" ref="J16:L16" si="5">SUM(J11:J15)</f>
        <v>214500000</v>
      </c>
      <c r="K16" s="19">
        <f t="shared" si="5"/>
        <v>21450000</v>
      </c>
      <c r="L16" s="19">
        <f t="shared" si="5"/>
        <v>235950000</v>
      </c>
      <c r="M16" s="23"/>
      <c r="N16" s="2"/>
      <c r="O16" s="2"/>
    </row>
    <row r="17" spans="1:17">
      <c r="A17" s="12"/>
      <c r="B17" s="56" t="s">
        <v>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"/>
      <c r="N17" s="2"/>
      <c r="O17" s="2"/>
    </row>
    <row r="18" spans="1:17" ht="24">
      <c r="A18" s="12">
        <v>6</v>
      </c>
      <c r="B18" s="21" t="s">
        <v>27</v>
      </c>
      <c r="C18" s="12" t="s">
        <v>28</v>
      </c>
      <c r="D18" s="24">
        <v>48</v>
      </c>
      <c r="E18" s="17">
        <v>20</v>
      </c>
      <c r="F18" s="17">
        <v>2</v>
      </c>
      <c r="G18" s="17">
        <f>F18+E18</f>
        <v>22</v>
      </c>
      <c r="H18" s="18">
        <v>950000</v>
      </c>
      <c r="I18" s="20">
        <f>H18*D18</f>
        <v>45600000</v>
      </c>
      <c r="J18" s="20">
        <f>H18*E18</f>
        <v>19000000</v>
      </c>
      <c r="K18" s="20">
        <f>H18*F18</f>
        <v>1900000</v>
      </c>
      <c r="L18" s="20">
        <f>H18*G18</f>
        <v>20900000</v>
      </c>
      <c r="M18" s="2"/>
      <c r="N18" s="2"/>
      <c r="O18" s="2"/>
    </row>
    <row r="19" spans="1:17" ht="24">
      <c r="A19" s="12">
        <v>7</v>
      </c>
      <c r="B19" s="21" t="s">
        <v>29</v>
      </c>
      <c r="C19" s="12" t="s">
        <v>30</v>
      </c>
      <c r="D19" s="24">
        <v>6</v>
      </c>
      <c r="E19" s="17">
        <v>2.5</v>
      </c>
      <c r="F19" s="17">
        <v>0.25</v>
      </c>
      <c r="G19" s="17">
        <f>F19+E19</f>
        <v>2.75</v>
      </c>
      <c r="H19" s="18">
        <v>2400000</v>
      </c>
      <c r="I19" s="20">
        <f>H19*D19</f>
        <v>14400000</v>
      </c>
      <c r="J19" s="20">
        <f>H19*E19</f>
        <v>6000000</v>
      </c>
      <c r="K19" s="20">
        <f>H19*F19</f>
        <v>600000</v>
      </c>
      <c r="L19" s="20">
        <f>H19*G19</f>
        <v>6600000</v>
      </c>
      <c r="M19" s="2"/>
      <c r="N19" s="2"/>
      <c r="O19" s="2"/>
    </row>
    <row r="20" spans="1:17">
      <c r="A20" s="49" t="s">
        <v>31</v>
      </c>
      <c r="B20" s="49"/>
      <c r="C20" s="49"/>
      <c r="D20" s="49"/>
      <c r="E20" s="49"/>
      <c r="F20" s="49"/>
      <c r="G20" s="49"/>
      <c r="H20" s="49"/>
      <c r="I20" s="20">
        <f>SUM(I18:I19)</f>
        <v>60000000</v>
      </c>
      <c r="J20" s="20">
        <f t="shared" ref="J20:L20" si="6">SUM(J18:J19)</f>
        <v>25000000</v>
      </c>
      <c r="K20" s="20">
        <f t="shared" si="6"/>
        <v>2500000</v>
      </c>
      <c r="L20" s="20">
        <f t="shared" si="6"/>
        <v>27500000</v>
      </c>
      <c r="M20" s="23"/>
      <c r="N20" s="2"/>
      <c r="O20" s="2"/>
    </row>
    <row r="21" spans="1:17">
      <c r="A21" s="56" t="s">
        <v>32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2"/>
      <c r="N21" s="2"/>
      <c r="O21" s="2"/>
    </row>
    <row r="22" spans="1:17">
      <c r="A22" s="12">
        <v>8</v>
      </c>
      <c r="B22" s="25" t="s">
        <v>33</v>
      </c>
      <c r="C22" s="12" t="s">
        <v>30</v>
      </c>
      <c r="D22" s="24">
        <v>24</v>
      </c>
      <c r="E22" s="17">
        <v>10</v>
      </c>
      <c r="F22" s="17">
        <v>1</v>
      </c>
      <c r="G22" s="17">
        <f>F22+E22</f>
        <v>11</v>
      </c>
      <c r="H22" s="18">
        <v>150000</v>
      </c>
      <c r="I22" s="20">
        <f>H22*D22</f>
        <v>3600000</v>
      </c>
      <c r="J22" s="20">
        <f>H22*E22</f>
        <v>1500000</v>
      </c>
      <c r="K22" s="20">
        <f>H22*F22</f>
        <v>150000</v>
      </c>
      <c r="L22" s="20">
        <f>H22*G22</f>
        <v>1650000</v>
      </c>
      <c r="M22" s="11"/>
      <c r="N22" s="2"/>
      <c r="O22" s="2"/>
    </row>
    <row r="23" spans="1:17">
      <c r="A23" s="12">
        <v>9</v>
      </c>
      <c r="B23" s="25" t="s">
        <v>34</v>
      </c>
      <c r="C23" s="12" t="s">
        <v>30</v>
      </c>
      <c r="D23" s="26">
        <v>8</v>
      </c>
      <c r="E23" s="15">
        <v>3</v>
      </c>
      <c r="F23" s="17">
        <v>0</v>
      </c>
      <c r="G23" s="17">
        <f t="shared" ref="G23:G24" si="7">F23+E23</f>
        <v>3</v>
      </c>
      <c r="H23" s="18">
        <v>200000</v>
      </c>
      <c r="I23" s="20">
        <f t="shared" ref="I23:I24" si="8">H23*D23</f>
        <v>1600000</v>
      </c>
      <c r="J23" s="20">
        <f t="shared" ref="J23:J24" si="9">H23*E23</f>
        <v>600000</v>
      </c>
      <c r="K23" s="20">
        <f t="shared" ref="K23:K24" si="10">H23*F23</f>
        <v>0</v>
      </c>
      <c r="L23" s="20">
        <f t="shared" ref="L23:L24" si="11">H23*G23</f>
        <v>600000</v>
      </c>
      <c r="M23" s="11"/>
      <c r="N23" s="2"/>
      <c r="O23" s="2"/>
    </row>
    <row r="24" spans="1:17">
      <c r="A24" s="12">
        <v>10</v>
      </c>
      <c r="B24" s="25" t="s">
        <v>35</v>
      </c>
      <c r="C24" s="12" t="s">
        <v>30</v>
      </c>
      <c r="D24" s="26">
        <v>1</v>
      </c>
      <c r="E24" s="15">
        <v>0</v>
      </c>
      <c r="F24" s="17">
        <v>0</v>
      </c>
      <c r="G24" s="17">
        <f t="shared" si="7"/>
        <v>0</v>
      </c>
      <c r="H24" s="18">
        <v>2000000</v>
      </c>
      <c r="I24" s="20">
        <f t="shared" si="8"/>
        <v>2000000</v>
      </c>
      <c r="J24" s="20">
        <f t="shared" si="9"/>
        <v>0</v>
      </c>
      <c r="K24" s="20">
        <f t="shared" si="10"/>
        <v>0</v>
      </c>
      <c r="L24" s="20">
        <f t="shared" si="11"/>
        <v>0</v>
      </c>
      <c r="M24" s="11"/>
      <c r="N24" s="2"/>
      <c r="O24" s="2"/>
    </row>
    <row r="25" spans="1:17">
      <c r="A25" s="49" t="s">
        <v>31</v>
      </c>
      <c r="B25" s="49"/>
      <c r="C25" s="49"/>
      <c r="D25" s="49"/>
      <c r="E25" s="49"/>
      <c r="F25" s="49"/>
      <c r="G25" s="49"/>
      <c r="H25" s="49"/>
      <c r="I25" s="20">
        <f>SUM(I22:I24)</f>
        <v>7200000</v>
      </c>
      <c r="J25" s="20">
        <f t="shared" ref="J25:L25" si="12">SUM(J22:J24)</f>
        <v>2100000</v>
      </c>
      <c r="K25" s="20">
        <f t="shared" si="12"/>
        <v>150000</v>
      </c>
      <c r="L25" s="20">
        <f t="shared" si="12"/>
        <v>2250000</v>
      </c>
      <c r="M25" s="23"/>
      <c r="N25" s="2"/>
      <c r="O25" s="2"/>
    </row>
    <row r="26" spans="1:17" ht="15.75">
      <c r="A26" s="28"/>
      <c r="B26" s="58" t="s">
        <v>36</v>
      </c>
      <c r="C26" s="59"/>
      <c r="D26" s="59"/>
      <c r="E26" s="59"/>
      <c r="F26" s="59"/>
      <c r="G26" s="59"/>
      <c r="H26" s="60"/>
      <c r="I26" s="29">
        <f>I25+I20+I16</f>
        <v>549000000</v>
      </c>
      <c r="J26" s="29">
        <f t="shared" ref="J26:L26" si="13">J25+J20+J16</f>
        <v>241600000</v>
      </c>
      <c r="K26" s="29">
        <f t="shared" si="13"/>
        <v>24100000</v>
      </c>
      <c r="L26" s="29">
        <f t="shared" si="13"/>
        <v>265700000</v>
      </c>
      <c r="M26" s="11"/>
      <c r="N26" s="30"/>
      <c r="O26" s="31"/>
      <c r="P26" s="2"/>
      <c r="Q26" s="2"/>
    </row>
    <row r="27" spans="1:17" ht="15.75">
      <c r="A27" s="32"/>
      <c r="B27" s="58" t="s">
        <v>37</v>
      </c>
      <c r="C27" s="59"/>
      <c r="D27" s="59"/>
      <c r="E27" s="59"/>
      <c r="F27" s="59"/>
      <c r="G27" s="59"/>
      <c r="H27" s="60"/>
      <c r="I27" s="29"/>
      <c r="J27" s="29">
        <v>49400000</v>
      </c>
      <c r="K27" s="29">
        <f>-K26*0.25</f>
        <v>-6025000</v>
      </c>
      <c r="L27" s="29">
        <f>J27+K27</f>
        <v>43375000</v>
      </c>
      <c r="M27" s="11"/>
      <c r="N27" s="30"/>
      <c r="O27" s="31"/>
      <c r="P27" s="2"/>
      <c r="Q27" s="2"/>
    </row>
    <row r="28" spans="1:17" ht="15.75">
      <c r="A28" s="32"/>
      <c r="B28" s="58" t="s">
        <v>38</v>
      </c>
      <c r="C28" s="59"/>
      <c r="D28" s="59"/>
      <c r="E28" s="59"/>
      <c r="F28" s="59"/>
      <c r="G28" s="59"/>
      <c r="H28" s="60"/>
      <c r="I28" s="29"/>
      <c r="J28" s="29">
        <f t="shared" ref="J28:K28" si="14">J26+J27</f>
        <v>291000000</v>
      </c>
      <c r="K28" s="29">
        <f t="shared" si="14"/>
        <v>18075000</v>
      </c>
      <c r="L28" s="29">
        <f>J28+K28</f>
        <v>309075000</v>
      </c>
      <c r="M28" s="11"/>
      <c r="N28" s="30"/>
      <c r="O28" s="31"/>
      <c r="P28" s="2"/>
      <c r="Q28" s="2"/>
    </row>
    <row r="29" spans="1:17" ht="15.75">
      <c r="A29" s="32"/>
      <c r="B29" s="58" t="s">
        <v>39</v>
      </c>
      <c r="C29" s="59"/>
      <c r="D29" s="59"/>
      <c r="E29" s="59"/>
      <c r="F29" s="59"/>
      <c r="G29" s="59"/>
      <c r="H29" s="60"/>
      <c r="I29" s="29">
        <f>I26*18%</f>
        <v>98820000</v>
      </c>
      <c r="J29" s="29">
        <f>J28*18%</f>
        <v>52380000</v>
      </c>
      <c r="K29" s="29">
        <f>K28*18%</f>
        <v>3253500</v>
      </c>
      <c r="L29" s="29">
        <f>L28*18%</f>
        <v>55633500</v>
      </c>
      <c r="M29" s="2"/>
      <c r="N29" s="2"/>
      <c r="O29" s="2"/>
      <c r="P29" s="2"/>
      <c r="Q29" s="2"/>
    </row>
    <row r="30" spans="1:17" ht="15.75">
      <c r="A30" s="32"/>
      <c r="B30" s="58" t="s">
        <v>40</v>
      </c>
      <c r="C30" s="59"/>
      <c r="D30" s="59"/>
      <c r="E30" s="59"/>
      <c r="F30" s="59"/>
      <c r="G30" s="59"/>
      <c r="H30" s="60"/>
      <c r="I30" s="29">
        <f>I29+I26</f>
        <v>647820000</v>
      </c>
      <c r="J30" s="29">
        <f t="shared" ref="J30:K30" si="15">J28+J29</f>
        <v>343380000</v>
      </c>
      <c r="K30" s="29">
        <f t="shared" si="15"/>
        <v>21328500</v>
      </c>
      <c r="L30" s="29">
        <f>J30+K30</f>
        <v>364708500</v>
      </c>
      <c r="M30" s="11"/>
      <c r="N30" s="33"/>
      <c r="O30" s="2"/>
      <c r="P30" s="2"/>
      <c r="Q30" s="2"/>
    </row>
    <row r="31" spans="1:17">
      <c r="A31" s="57" t="s">
        <v>41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2"/>
      <c r="N31" s="2"/>
      <c r="O31" s="2"/>
      <c r="P31" s="2"/>
      <c r="Q31" s="2"/>
    </row>
    <row r="32" spans="1:17">
      <c r="A32" s="57" t="s">
        <v>63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2"/>
      <c r="N32" s="2"/>
      <c r="O32" s="2"/>
      <c r="P32" s="2"/>
      <c r="Q32" s="2"/>
    </row>
    <row r="33" spans="1:17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"/>
      <c r="N33" s="2"/>
      <c r="O33" s="2"/>
      <c r="P33" s="2"/>
      <c r="Q33" s="2"/>
    </row>
    <row r="34" spans="1:1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2"/>
      <c r="N34" s="2"/>
    </row>
    <row r="35" spans="1:17" ht="15.75">
      <c r="B35" s="36"/>
      <c r="C35" s="37"/>
      <c r="D35" s="38"/>
      <c r="E35" s="39"/>
      <c r="F35" s="39"/>
      <c r="G35" s="39"/>
      <c r="H35" s="6"/>
      <c r="I35" s="1"/>
      <c r="J35" s="1"/>
      <c r="K35" s="1"/>
      <c r="L35" s="1"/>
    </row>
    <row r="36" spans="1:17">
      <c r="B36" s="2"/>
      <c r="C36" s="2"/>
      <c r="D36" s="2"/>
      <c r="E36" s="40"/>
      <c r="F36" s="40"/>
      <c r="G36" s="40"/>
      <c r="H36" s="2"/>
      <c r="I36" s="2"/>
      <c r="J36" s="41"/>
      <c r="K36" s="2"/>
      <c r="L36" s="2"/>
    </row>
    <row r="37" spans="1:17">
      <c r="B37" s="2"/>
      <c r="C37" s="2"/>
      <c r="D37" s="2"/>
      <c r="E37" s="40"/>
      <c r="F37" s="40"/>
      <c r="G37" s="40"/>
      <c r="H37" s="2"/>
      <c r="I37" s="2"/>
      <c r="J37" s="41"/>
      <c r="K37" s="2"/>
      <c r="L37" s="2"/>
    </row>
    <row r="38" spans="1:17">
      <c r="B38" s="2"/>
      <c r="C38" s="2"/>
      <c r="D38" s="2"/>
      <c r="E38" s="40"/>
      <c r="F38" s="40"/>
      <c r="G38" s="40"/>
      <c r="H38" s="2"/>
      <c r="I38" s="2"/>
      <c r="J38" s="41"/>
      <c r="K38" s="2"/>
      <c r="L38" s="2"/>
    </row>
    <row r="39" spans="1:17">
      <c r="B39" s="2"/>
      <c r="C39" s="2"/>
      <c r="D39" s="2"/>
      <c r="E39" s="40"/>
      <c r="F39" s="40"/>
      <c r="G39" s="40"/>
      <c r="H39" s="2"/>
      <c r="I39" s="2"/>
      <c r="J39" s="41"/>
      <c r="K39" s="2"/>
      <c r="L39" s="2"/>
    </row>
    <row r="40" spans="1:17">
      <c r="B40" s="2"/>
      <c r="C40" s="2"/>
      <c r="D40" s="2"/>
      <c r="E40" s="40"/>
      <c r="F40" s="40"/>
      <c r="G40" s="40"/>
      <c r="H40" s="2"/>
      <c r="I40" s="2"/>
      <c r="J40" s="41"/>
      <c r="K40" s="2"/>
      <c r="L40" s="2"/>
    </row>
    <row r="41" spans="1:17">
      <c r="B41" s="2"/>
      <c r="C41" s="2"/>
      <c r="D41" s="2"/>
      <c r="E41" s="40"/>
      <c r="F41" s="40"/>
      <c r="G41" s="40"/>
      <c r="H41" s="2"/>
      <c r="I41" s="2"/>
      <c r="J41" s="41"/>
      <c r="K41" s="2"/>
      <c r="L41" s="2"/>
    </row>
    <row r="42" spans="1:17">
      <c r="B42" s="2"/>
      <c r="C42" s="2"/>
      <c r="D42" s="2"/>
      <c r="E42" s="40"/>
      <c r="F42" s="40"/>
      <c r="G42" s="40"/>
      <c r="H42" s="2"/>
      <c r="I42" s="2"/>
      <c r="J42" s="41"/>
      <c r="K42" s="2"/>
      <c r="L42" s="2"/>
    </row>
    <row r="43" spans="1:17">
      <c r="B43" s="2"/>
      <c r="C43" s="2"/>
      <c r="D43" s="2"/>
      <c r="E43" s="40"/>
      <c r="F43" s="40"/>
      <c r="G43" s="40"/>
      <c r="H43" s="2"/>
      <c r="I43" s="2"/>
      <c r="J43" s="41"/>
      <c r="K43" s="2"/>
      <c r="L43" s="2"/>
    </row>
  </sheetData>
  <mergeCells count="27">
    <mergeCell ref="A1:L1"/>
    <mergeCell ref="A2:L2"/>
    <mergeCell ref="A3:L3"/>
    <mergeCell ref="A4:K4"/>
    <mergeCell ref="A6:G6"/>
    <mergeCell ref="I6:L6"/>
    <mergeCell ref="A25:H25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32:L32"/>
    <mergeCell ref="B26:H26"/>
    <mergeCell ref="B27:H27"/>
    <mergeCell ref="B28:H28"/>
    <mergeCell ref="B29:H29"/>
    <mergeCell ref="B30:H30"/>
    <mergeCell ref="A31:L31"/>
  </mergeCells>
  <pageMargins left="0.7" right="0.7" top="0.75" bottom="0.75" header="0.3" footer="0.3"/>
  <pageSetup paperSize="9" scale="66" orientation="landscape" r:id="rId1"/>
  <colBreaks count="1" manualBreakCount="1">
    <brk id="12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DABD5-4A1B-46D6-8ADB-9D7F0027DCE7}">
  <dimension ref="A1:Q43"/>
  <sheetViews>
    <sheetView view="pageBreakPreview" topLeftCell="A7" zoomScale="95" zoomScaleNormal="78" zoomScaleSheetLayoutView="95" workbookViewId="0">
      <selection activeCell="A7" sqref="A1:XFD1048576"/>
    </sheetView>
  </sheetViews>
  <sheetFormatPr baseColWidth="10" defaultColWidth="11.42578125" defaultRowHeight="15"/>
  <cols>
    <col min="1" max="1" width="5.140625" style="3" customWidth="1"/>
    <col min="2" max="2" width="62.42578125" style="3" customWidth="1"/>
    <col min="3" max="7" width="11.42578125" style="3"/>
    <col min="8" max="8" width="12.5703125" style="3" customWidth="1"/>
    <col min="9" max="9" width="15.28515625" style="3" bestFit="1" customWidth="1"/>
    <col min="10" max="10" width="15.28515625" style="42" bestFit="1" customWidth="1"/>
    <col min="11" max="11" width="14.140625" style="3" bestFit="1" customWidth="1"/>
    <col min="12" max="12" width="15.28515625" style="3" bestFit="1" customWidth="1"/>
    <col min="13" max="16384" width="11.42578125" style="3"/>
  </cols>
  <sheetData>
    <row r="1" spans="1:15" ht="15.7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2"/>
    </row>
    <row r="2" spans="1:15" ht="15.7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  <c r="N2" s="2"/>
      <c r="O2" s="2"/>
    </row>
    <row r="3" spans="1:15" ht="18.75">
      <c r="A3" s="45" t="s">
        <v>68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2"/>
      <c r="N3" s="2"/>
      <c r="O3" s="2"/>
    </row>
    <row r="4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5"/>
      <c r="M4" s="2"/>
      <c r="N4" s="2"/>
      <c r="O4" s="2"/>
    </row>
    <row r="5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2"/>
      <c r="N5" s="2"/>
      <c r="O5" s="2"/>
    </row>
    <row r="6" spans="1:15">
      <c r="A6" s="47" t="s">
        <v>5</v>
      </c>
      <c r="B6" s="47"/>
      <c r="C6" s="47"/>
      <c r="D6" s="47"/>
      <c r="E6" s="47"/>
      <c r="F6" s="47"/>
      <c r="G6" s="47"/>
      <c r="H6" s="6"/>
      <c r="I6" s="48"/>
      <c r="J6" s="48"/>
      <c r="K6" s="48"/>
      <c r="L6" s="48"/>
      <c r="M6" s="2"/>
      <c r="N6" s="2"/>
      <c r="O6" s="2"/>
    </row>
    <row r="7" spans="1:15">
      <c r="A7" s="47" t="s">
        <v>6</v>
      </c>
      <c r="B7" s="47"/>
      <c r="C7" s="47"/>
      <c r="D7" s="47"/>
      <c r="E7" s="47"/>
      <c r="F7" s="47"/>
      <c r="G7" s="7"/>
      <c r="H7" s="2"/>
      <c r="I7" s="48" t="s">
        <v>69</v>
      </c>
      <c r="J7" s="48"/>
      <c r="K7" s="48"/>
      <c r="L7" s="48"/>
      <c r="M7" s="2"/>
      <c r="N7" s="2"/>
      <c r="O7" s="2"/>
    </row>
    <row r="8" spans="1:15">
      <c r="A8" s="50" t="s">
        <v>8</v>
      </c>
      <c r="B8" s="50" t="s">
        <v>9</v>
      </c>
      <c r="C8" s="50" t="s">
        <v>10</v>
      </c>
      <c r="D8" s="51" t="s">
        <v>11</v>
      </c>
      <c r="E8" s="51"/>
      <c r="F8" s="51"/>
      <c r="G8" s="51"/>
      <c r="H8" s="52" t="s">
        <v>12</v>
      </c>
      <c r="I8" s="50" t="s">
        <v>13</v>
      </c>
      <c r="J8" s="50"/>
      <c r="K8" s="50"/>
      <c r="L8" s="50"/>
      <c r="M8" s="2"/>
      <c r="N8" s="2"/>
      <c r="O8" s="2"/>
    </row>
    <row r="9" spans="1:15" ht="17.25" customHeight="1">
      <c r="A9" s="50"/>
      <c r="B9" s="50"/>
      <c r="C9" s="50"/>
      <c r="D9" s="8" t="s">
        <v>14</v>
      </c>
      <c r="E9" s="9" t="s">
        <v>15</v>
      </c>
      <c r="F9" s="9" t="s">
        <v>16</v>
      </c>
      <c r="G9" s="9" t="s">
        <v>17</v>
      </c>
      <c r="H9" s="52"/>
      <c r="I9" s="9" t="s">
        <v>14</v>
      </c>
      <c r="J9" s="10" t="s">
        <v>15</v>
      </c>
      <c r="K9" s="10" t="s">
        <v>16</v>
      </c>
      <c r="L9" s="10" t="s">
        <v>17</v>
      </c>
      <c r="M9" s="2"/>
      <c r="N9" s="2"/>
      <c r="O9" s="11"/>
    </row>
    <row r="10" spans="1:15">
      <c r="A10" s="53" t="s">
        <v>18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5"/>
      <c r="M10" s="2"/>
      <c r="N10" s="2"/>
      <c r="O10" s="11"/>
    </row>
    <row r="11" spans="1:15">
      <c r="A11" s="12">
        <v>1</v>
      </c>
      <c r="B11" s="13" t="s">
        <v>19</v>
      </c>
      <c r="C11" s="12" t="s">
        <v>20</v>
      </c>
      <c r="D11" s="14">
        <v>24</v>
      </c>
      <c r="E11" s="16">
        <v>11</v>
      </c>
      <c r="F11" s="16">
        <v>1</v>
      </c>
      <c r="G11" s="17">
        <f>F11+E11</f>
        <v>12</v>
      </c>
      <c r="H11" s="18">
        <v>5000000</v>
      </c>
      <c r="I11" s="20">
        <f>H11*D11</f>
        <v>120000000</v>
      </c>
      <c r="J11" s="20">
        <f>H11*E11</f>
        <v>55000000</v>
      </c>
      <c r="K11" s="20">
        <f>H11*F11</f>
        <v>5000000</v>
      </c>
      <c r="L11" s="20">
        <f>H11*G11</f>
        <v>60000000</v>
      </c>
      <c r="M11" s="2"/>
      <c r="N11" s="2"/>
      <c r="O11" s="2"/>
    </row>
    <row r="12" spans="1:15">
      <c r="A12" s="12">
        <v>2</v>
      </c>
      <c r="B12" s="21" t="s">
        <v>21</v>
      </c>
      <c r="C12" s="12" t="s">
        <v>20</v>
      </c>
      <c r="D12" s="14">
        <v>24</v>
      </c>
      <c r="E12" s="16">
        <v>11</v>
      </c>
      <c r="F12" s="16">
        <v>1</v>
      </c>
      <c r="G12" s="17">
        <f t="shared" ref="G12:G15" si="0">F12+E12</f>
        <v>12</v>
      </c>
      <c r="H12" s="18">
        <v>3250000</v>
      </c>
      <c r="I12" s="20">
        <f t="shared" ref="I12:I15" si="1">H12*D12</f>
        <v>78000000</v>
      </c>
      <c r="J12" s="20">
        <f t="shared" ref="J12:J15" si="2">H12*E12</f>
        <v>35750000</v>
      </c>
      <c r="K12" s="20">
        <f t="shared" ref="K12:K15" si="3">H12*F12</f>
        <v>3250000</v>
      </c>
      <c r="L12" s="20">
        <f t="shared" ref="L12:L15" si="4">H12*G12</f>
        <v>39000000</v>
      </c>
      <c r="M12" s="2"/>
      <c r="N12" s="2"/>
      <c r="O12" s="2"/>
    </row>
    <row r="13" spans="1:15">
      <c r="A13" s="12">
        <v>3</v>
      </c>
      <c r="B13" s="21" t="s">
        <v>22</v>
      </c>
      <c r="C13" s="12" t="s">
        <v>20</v>
      </c>
      <c r="D13" s="14">
        <v>24</v>
      </c>
      <c r="E13" s="16">
        <v>11</v>
      </c>
      <c r="F13" s="16">
        <v>1</v>
      </c>
      <c r="G13" s="22">
        <f t="shared" si="0"/>
        <v>12</v>
      </c>
      <c r="H13" s="18">
        <v>3000000</v>
      </c>
      <c r="I13" s="20">
        <f t="shared" si="1"/>
        <v>72000000</v>
      </c>
      <c r="J13" s="20">
        <f t="shared" si="2"/>
        <v>33000000</v>
      </c>
      <c r="K13" s="20">
        <f t="shared" si="3"/>
        <v>3000000</v>
      </c>
      <c r="L13" s="20">
        <f t="shared" si="4"/>
        <v>36000000</v>
      </c>
      <c r="M13" s="2"/>
      <c r="N13" s="2"/>
      <c r="O13" s="2"/>
    </row>
    <row r="14" spans="1:15">
      <c r="A14" s="12">
        <v>4</v>
      </c>
      <c r="B14" s="21" t="s">
        <v>23</v>
      </c>
      <c r="C14" s="12" t="s">
        <v>20</v>
      </c>
      <c r="D14" s="14">
        <v>144</v>
      </c>
      <c r="E14" s="16">
        <v>66</v>
      </c>
      <c r="F14" s="16">
        <v>6</v>
      </c>
      <c r="G14" s="22">
        <f t="shared" si="0"/>
        <v>72</v>
      </c>
      <c r="H14" s="18">
        <v>1200000</v>
      </c>
      <c r="I14" s="20">
        <f t="shared" si="1"/>
        <v>172800000</v>
      </c>
      <c r="J14" s="20">
        <f t="shared" si="2"/>
        <v>79200000</v>
      </c>
      <c r="K14" s="20">
        <f t="shared" si="3"/>
        <v>7200000</v>
      </c>
      <c r="L14" s="20">
        <f t="shared" si="4"/>
        <v>86400000</v>
      </c>
      <c r="M14" s="2"/>
      <c r="N14" s="2"/>
      <c r="O14" s="2"/>
    </row>
    <row r="15" spans="1:15">
      <c r="A15" s="12">
        <v>5</v>
      </c>
      <c r="B15" s="21" t="s">
        <v>24</v>
      </c>
      <c r="C15" s="12" t="s">
        <v>20</v>
      </c>
      <c r="D15" s="14">
        <v>13</v>
      </c>
      <c r="E15" s="16">
        <v>11</v>
      </c>
      <c r="F15" s="16">
        <v>1</v>
      </c>
      <c r="G15" s="22">
        <f t="shared" si="0"/>
        <v>12</v>
      </c>
      <c r="H15" s="18">
        <v>3000000</v>
      </c>
      <c r="I15" s="20">
        <f t="shared" si="1"/>
        <v>39000000</v>
      </c>
      <c r="J15" s="20">
        <f t="shared" si="2"/>
        <v>33000000</v>
      </c>
      <c r="K15" s="20">
        <f t="shared" si="3"/>
        <v>3000000</v>
      </c>
      <c r="L15" s="20">
        <f t="shared" si="4"/>
        <v>36000000</v>
      </c>
      <c r="M15" s="23"/>
      <c r="N15" s="2"/>
      <c r="O15" s="2"/>
    </row>
    <row r="16" spans="1:15">
      <c r="A16" s="49" t="s">
        <v>25</v>
      </c>
      <c r="B16" s="49"/>
      <c r="C16" s="49"/>
      <c r="D16" s="49"/>
      <c r="E16" s="49"/>
      <c r="F16" s="49"/>
      <c r="G16" s="49"/>
      <c r="H16" s="49"/>
      <c r="I16" s="20">
        <f>SUM(I11:I15)</f>
        <v>481800000</v>
      </c>
      <c r="J16" s="17">
        <f t="shared" ref="J16:L16" si="5">SUM(J11:J15)</f>
        <v>235950000</v>
      </c>
      <c r="K16" s="19">
        <f t="shared" si="5"/>
        <v>21450000</v>
      </c>
      <c r="L16" s="19">
        <f t="shared" si="5"/>
        <v>257400000</v>
      </c>
      <c r="M16" s="23"/>
      <c r="N16" s="2"/>
      <c r="O16" s="2"/>
    </row>
    <row r="17" spans="1:17">
      <c r="A17" s="12"/>
      <c r="B17" s="56" t="s">
        <v>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"/>
      <c r="N17" s="2"/>
      <c r="O17" s="2"/>
    </row>
    <row r="18" spans="1:17" ht="24">
      <c r="A18" s="12">
        <v>6</v>
      </c>
      <c r="B18" s="21" t="s">
        <v>27</v>
      </c>
      <c r="C18" s="12" t="s">
        <v>28</v>
      </c>
      <c r="D18" s="24">
        <v>48</v>
      </c>
      <c r="E18" s="17">
        <v>22</v>
      </c>
      <c r="F18" s="17">
        <v>2</v>
      </c>
      <c r="G18" s="17">
        <f>F18+E18</f>
        <v>24</v>
      </c>
      <c r="H18" s="18">
        <v>950000</v>
      </c>
      <c r="I18" s="20">
        <f>H18*D18</f>
        <v>45600000</v>
      </c>
      <c r="J18" s="20">
        <f>H18*E18</f>
        <v>20900000</v>
      </c>
      <c r="K18" s="20">
        <f>H18*F18</f>
        <v>1900000</v>
      </c>
      <c r="L18" s="20">
        <f>H18*G18</f>
        <v>22800000</v>
      </c>
      <c r="M18" s="2"/>
      <c r="N18" s="2"/>
      <c r="O18" s="2"/>
    </row>
    <row r="19" spans="1:17" ht="24">
      <c r="A19" s="12">
        <v>7</v>
      </c>
      <c r="B19" s="21" t="s">
        <v>29</v>
      </c>
      <c r="C19" s="12" t="s">
        <v>30</v>
      </c>
      <c r="D19" s="24">
        <v>6</v>
      </c>
      <c r="E19" s="17">
        <v>2.75</v>
      </c>
      <c r="F19" s="17">
        <v>0.25</v>
      </c>
      <c r="G19" s="17">
        <f>F19+E19</f>
        <v>3</v>
      </c>
      <c r="H19" s="18">
        <v>2400000</v>
      </c>
      <c r="I19" s="20">
        <f>H19*D19</f>
        <v>14400000</v>
      </c>
      <c r="J19" s="20">
        <f>H19*E19</f>
        <v>6600000</v>
      </c>
      <c r="K19" s="20">
        <f>H19*F19</f>
        <v>600000</v>
      </c>
      <c r="L19" s="20">
        <f>H19*G19</f>
        <v>7200000</v>
      </c>
      <c r="M19" s="2"/>
      <c r="N19" s="2"/>
      <c r="O19" s="2"/>
    </row>
    <row r="20" spans="1:17">
      <c r="A20" s="49" t="s">
        <v>31</v>
      </c>
      <c r="B20" s="49"/>
      <c r="C20" s="49"/>
      <c r="D20" s="49"/>
      <c r="E20" s="49"/>
      <c r="F20" s="49"/>
      <c r="G20" s="49"/>
      <c r="H20" s="49"/>
      <c r="I20" s="20">
        <f>SUM(I18:I19)</f>
        <v>60000000</v>
      </c>
      <c r="J20" s="20">
        <f t="shared" ref="J20:L20" si="6">SUM(J18:J19)</f>
        <v>27500000</v>
      </c>
      <c r="K20" s="20">
        <f t="shared" si="6"/>
        <v>2500000</v>
      </c>
      <c r="L20" s="20">
        <f t="shared" si="6"/>
        <v>30000000</v>
      </c>
      <c r="M20" s="23"/>
      <c r="N20" s="2"/>
      <c r="O20" s="2"/>
    </row>
    <row r="21" spans="1:17">
      <c r="A21" s="56" t="s">
        <v>32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2"/>
      <c r="N21" s="2"/>
      <c r="O21" s="2"/>
    </row>
    <row r="22" spans="1:17">
      <c r="A22" s="12">
        <v>8</v>
      </c>
      <c r="B22" s="25" t="s">
        <v>33</v>
      </c>
      <c r="C22" s="12" t="s">
        <v>30</v>
      </c>
      <c r="D22" s="24">
        <v>24</v>
      </c>
      <c r="E22" s="17">
        <v>11</v>
      </c>
      <c r="F22" s="17">
        <v>1</v>
      </c>
      <c r="G22" s="17">
        <f>F22+E22</f>
        <v>12</v>
      </c>
      <c r="H22" s="18">
        <v>150000</v>
      </c>
      <c r="I22" s="20">
        <f>H22*D22</f>
        <v>3600000</v>
      </c>
      <c r="J22" s="20">
        <f>H22*E22</f>
        <v>1650000</v>
      </c>
      <c r="K22" s="20">
        <f>H22*F22</f>
        <v>150000</v>
      </c>
      <c r="L22" s="20">
        <f>H22*G22</f>
        <v>1800000</v>
      </c>
      <c r="M22" s="11"/>
      <c r="N22" s="2"/>
      <c r="O22" s="2"/>
    </row>
    <row r="23" spans="1:17">
      <c r="A23" s="12">
        <v>9</v>
      </c>
      <c r="B23" s="25" t="s">
        <v>34</v>
      </c>
      <c r="C23" s="12" t="s">
        <v>30</v>
      </c>
      <c r="D23" s="26">
        <v>8</v>
      </c>
      <c r="E23" s="15">
        <v>3</v>
      </c>
      <c r="F23" s="17">
        <v>1</v>
      </c>
      <c r="G23" s="17">
        <f t="shared" ref="G23:G24" si="7">F23+E23</f>
        <v>4</v>
      </c>
      <c r="H23" s="18">
        <v>200000</v>
      </c>
      <c r="I23" s="20">
        <f t="shared" ref="I23:I24" si="8">H23*D23</f>
        <v>1600000</v>
      </c>
      <c r="J23" s="20">
        <f t="shared" ref="J23:J24" si="9">H23*E23</f>
        <v>600000</v>
      </c>
      <c r="K23" s="20">
        <f t="shared" ref="K23:K24" si="10">H23*F23</f>
        <v>200000</v>
      </c>
      <c r="L23" s="20">
        <f t="shared" ref="L23:L24" si="11">H23*G23</f>
        <v>800000</v>
      </c>
      <c r="M23" s="11"/>
      <c r="N23" s="2"/>
      <c r="O23" s="2"/>
    </row>
    <row r="24" spans="1:17">
      <c r="A24" s="12">
        <v>10</v>
      </c>
      <c r="B24" s="25" t="s">
        <v>35</v>
      </c>
      <c r="C24" s="12" t="s">
        <v>30</v>
      </c>
      <c r="D24" s="26">
        <v>1</v>
      </c>
      <c r="E24" s="15">
        <v>0</v>
      </c>
      <c r="F24" s="17">
        <v>0</v>
      </c>
      <c r="G24" s="17">
        <f t="shared" si="7"/>
        <v>0</v>
      </c>
      <c r="H24" s="18">
        <v>2000000</v>
      </c>
      <c r="I24" s="20">
        <f t="shared" si="8"/>
        <v>2000000</v>
      </c>
      <c r="J24" s="20">
        <f t="shared" si="9"/>
        <v>0</v>
      </c>
      <c r="K24" s="20">
        <f t="shared" si="10"/>
        <v>0</v>
      </c>
      <c r="L24" s="20">
        <f t="shared" si="11"/>
        <v>0</v>
      </c>
      <c r="M24" s="11"/>
      <c r="N24" s="2"/>
      <c r="O24" s="2"/>
    </row>
    <row r="25" spans="1:17">
      <c r="A25" s="49" t="s">
        <v>31</v>
      </c>
      <c r="B25" s="49"/>
      <c r="C25" s="49"/>
      <c r="D25" s="49"/>
      <c r="E25" s="49"/>
      <c r="F25" s="49"/>
      <c r="G25" s="49"/>
      <c r="H25" s="49"/>
      <c r="I25" s="20">
        <f>SUM(I22:I24)</f>
        <v>7200000</v>
      </c>
      <c r="J25" s="20">
        <f t="shared" ref="J25:L25" si="12">SUM(J22:J24)</f>
        <v>2250000</v>
      </c>
      <c r="K25" s="20">
        <f t="shared" si="12"/>
        <v>350000</v>
      </c>
      <c r="L25" s="20">
        <f t="shared" si="12"/>
        <v>2600000</v>
      </c>
      <c r="M25" s="23"/>
      <c r="N25" s="2"/>
      <c r="O25" s="2"/>
    </row>
    <row r="26" spans="1:17" ht="15.75">
      <c r="A26" s="28"/>
      <c r="B26" s="58" t="s">
        <v>36</v>
      </c>
      <c r="C26" s="59"/>
      <c r="D26" s="59"/>
      <c r="E26" s="59"/>
      <c r="F26" s="59"/>
      <c r="G26" s="59"/>
      <c r="H26" s="60"/>
      <c r="I26" s="29">
        <f>I25+I20+I16</f>
        <v>549000000</v>
      </c>
      <c r="J26" s="29">
        <f t="shared" ref="J26:L26" si="13">J25+J20+J16</f>
        <v>265700000</v>
      </c>
      <c r="K26" s="29">
        <f t="shared" si="13"/>
        <v>24300000</v>
      </c>
      <c r="L26" s="29">
        <f t="shared" si="13"/>
        <v>290000000</v>
      </c>
      <c r="M26" s="11"/>
      <c r="N26" s="30"/>
      <c r="O26" s="31"/>
      <c r="P26" s="2"/>
      <c r="Q26" s="2"/>
    </row>
    <row r="27" spans="1:17" ht="15.75">
      <c r="A27" s="32"/>
      <c r="B27" s="58" t="s">
        <v>37</v>
      </c>
      <c r="C27" s="59"/>
      <c r="D27" s="59"/>
      <c r="E27" s="59"/>
      <c r="F27" s="59"/>
      <c r="G27" s="59"/>
      <c r="H27" s="60"/>
      <c r="I27" s="29"/>
      <c r="J27" s="29">
        <v>43375000</v>
      </c>
      <c r="K27" s="29">
        <f>-K26*0.25</f>
        <v>-6075000</v>
      </c>
      <c r="L27" s="29">
        <f>J27+K27</f>
        <v>37300000</v>
      </c>
      <c r="M27" s="11"/>
      <c r="N27" s="30"/>
      <c r="O27" s="31"/>
      <c r="P27" s="2"/>
      <c r="Q27" s="2"/>
    </row>
    <row r="28" spans="1:17" ht="15.75">
      <c r="A28" s="32"/>
      <c r="B28" s="58" t="s">
        <v>38</v>
      </c>
      <c r="C28" s="59"/>
      <c r="D28" s="59"/>
      <c r="E28" s="59"/>
      <c r="F28" s="59"/>
      <c r="G28" s="59"/>
      <c r="H28" s="60"/>
      <c r="I28" s="29"/>
      <c r="J28" s="29">
        <f t="shared" ref="J28:K28" si="14">J26+J27</f>
        <v>309075000</v>
      </c>
      <c r="K28" s="29">
        <f t="shared" si="14"/>
        <v>18225000</v>
      </c>
      <c r="L28" s="29">
        <f>J28+K28</f>
        <v>327300000</v>
      </c>
      <c r="M28" s="11"/>
      <c r="N28" s="30"/>
      <c r="O28" s="31"/>
      <c r="P28" s="2"/>
      <c r="Q28" s="2"/>
    </row>
    <row r="29" spans="1:17" ht="15.75">
      <c r="A29" s="32"/>
      <c r="B29" s="58" t="s">
        <v>39</v>
      </c>
      <c r="C29" s="59"/>
      <c r="D29" s="59"/>
      <c r="E29" s="59"/>
      <c r="F29" s="59"/>
      <c r="G29" s="59"/>
      <c r="H29" s="60"/>
      <c r="I29" s="29">
        <f>I26*18%</f>
        <v>98820000</v>
      </c>
      <c r="J29" s="29">
        <f>J28*18%</f>
        <v>55633500</v>
      </c>
      <c r="K29" s="29">
        <f>K28*18%</f>
        <v>3280500</v>
      </c>
      <c r="L29" s="29">
        <f>L28*18%</f>
        <v>58914000</v>
      </c>
      <c r="M29" s="2"/>
      <c r="N29" s="2"/>
      <c r="O29" s="2"/>
      <c r="P29" s="2"/>
      <c r="Q29" s="2"/>
    </row>
    <row r="30" spans="1:17" ht="15.75">
      <c r="A30" s="32"/>
      <c r="B30" s="58" t="s">
        <v>40</v>
      </c>
      <c r="C30" s="59"/>
      <c r="D30" s="59"/>
      <c r="E30" s="59"/>
      <c r="F30" s="59"/>
      <c r="G30" s="59"/>
      <c r="H30" s="60"/>
      <c r="I30" s="29">
        <f>I29+I26</f>
        <v>647820000</v>
      </c>
      <c r="J30" s="29">
        <f t="shared" ref="J30:K30" si="15">J28+J29</f>
        <v>364708500</v>
      </c>
      <c r="K30" s="29">
        <f t="shared" si="15"/>
        <v>21505500</v>
      </c>
      <c r="L30" s="29">
        <f>J30+K30</f>
        <v>386214000</v>
      </c>
      <c r="M30" s="11"/>
      <c r="N30" s="33"/>
      <c r="O30" s="2"/>
      <c r="P30" s="2"/>
      <c r="Q30" s="2"/>
    </row>
    <row r="31" spans="1:17">
      <c r="A31" s="57" t="s">
        <v>41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2"/>
      <c r="N31" s="2"/>
      <c r="O31" s="2"/>
      <c r="P31" s="2"/>
      <c r="Q31" s="2"/>
    </row>
    <row r="32" spans="1:17">
      <c r="A32" s="57" t="s">
        <v>62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2"/>
      <c r="N32" s="2"/>
      <c r="O32" s="2"/>
      <c r="P32" s="2"/>
      <c r="Q32" s="2"/>
    </row>
    <row r="33" spans="1:17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"/>
      <c r="N33" s="2"/>
      <c r="O33" s="2"/>
      <c r="P33" s="2"/>
      <c r="Q33" s="2"/>
    </row>
    <row r="34" spans="1:1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2"/>
      <c r="N34" s="2"/>
    </row>
    <row r="35" spans="1:17" ht="15.75">
      <c r="B35" s="36"/>
      <c r="C35" s="37"/>
      <c r="D35" s="38"/>
      <c r="E35" s="39"/>
      <c r="F35" s="39"/>
      <c r="G35" s="39"/>
      <c r="H35" s="6"/>
      <c r="I35" s="1"/>
      <c r="J35" s="1"/>
      <c r="K35" s="1"/>
      <c r="L35" s="1"/>
    </row>
    <row r="36" spans="1:17">
      <c r="B36" s="2"/>
      <c r="C36" s="2"/>
      <c r="D36" s="2"/>
      <c r="E36" s="40"/>
      <c r="F36" s="40"/>
      <c r="G36" s="40"/>
      <c r="H36" s="2"/>
      <c r="I36" s="2"/>
      <c r="J36" s="41"/>
      <c r="K36" s="2"/>
      <c r="L36" s="2"/>
    </row>
    <row r="37" spans="1:17">
      <c r="B37" s="2"/>
      <c r="C37" s="2"/>
      <c r="D37" s="2"/>
      <c r="E37" s="40"/>
      <c r="F37" s="40"/>
      <c r="G37" s="40"/>
      <c r="H37" s="2"/>
      <c r="I37" s="2"/>
      <c r="J37" s="41"/>
      <c r="K37" s="2"/>
      <c r="L37" s="2"/>
    </row>
    <row r="38" spans="1:17">
      <c r="B38" s="2"/>
      <c r="C38" s="2"/>
      <c r="D38" s="2"/>
      <c r="E38" s="40"/>
      <c r="F38" s="40"/>
      <c r="G38" s="40"/>
      <c r="H38" s="2"/>
      <c r="I38" s="2"/>
      <c r="J38" s="41"/>
      <c r="K38" s="2"/>
      <c r="L38" s="2"/>
    </row>
    <row r="39" spans="1:17">
      <c r="B39" s="2"/>
      <c r="C39" s="2"/>
      <c r="D39" s="2"/>
      <c r="E39" s="40"/>
      <c r="F39" s="40"/>
      <c r="G39" s="40"/>
      <c r="H39" s="2"/>
      <c r="I39" s="2"/>
      <c r="J39" s="41"/>
      <c r="K39" s="2"/>
      <c r="L39" s="2"/>
    </row>
    <row r="40" spans="1:17">
      <c r="B40" s="2"/>
      <c r="C40" s="2"/>
      <c r="D40" s="2"/>
      <c r="E40" s="40"/>
      <c r="F40" s="40"/>
      <c r="G40" s="40"/>
      <c r="H40" s="2"/>
      <c r="I40" s="2"/>
      <c r="J40" s="41"/>
      <c r="K40" s="2"/>
      <c r="L40" s="2"/>
    </row>
    <row r="41" spans="1:17">
      <c r="B41" s="2"/>
      <c r="C41" s="2"/>
      <c r="D41" s="2"/>
      <c r="E41" s="40"/>
      <c r="F41" s="40"/>
      <c r="G41" s="40"/>
      <c r="H41" s="2"/>
      <c r="I41" s="2"/>
      <c r="J41" s="41"/>
      <c r="K41" s="2"/>
      <c r="L41" s="2"/>
    </row>
    <row r="42" spans="1:17">
      <c r="B42" s="2"/>
      <c r="C42" s="2"/>
      <c r="D42" s="2"/>
      <c r="E42" s="40"/>
      <c r="F42" s="40"/>
      <c r="G42" s="40"/>
      <c r="H42" s="2"/>
      <c r="I42" s="2"/>
      <c r="J42" s="41"/>
      <c r="K42" s="2"/>
      <c r="L42" s="2"/>
    </row>
    <row r="43" spans="1:17">
      <c r="B43" s="2"/>
      <c r="C43" s="2"/>
      <c r="D43" s="2"/>
      <c r="E43" s="40"/>
      <c r="F43" s="40"/>
      <c r="G43" s="40"/>
      <c r="H43" s="2"/>
      <c r="I43" s="2"/>
      <c r="J43" s="41"/>
      <c r="K43" s="2"/>
      <c r="L43" s="2"/>
    </row>
  </sheetData>
  <mergeCells count="27">
    <mergeCell ref="A1:L1"/>
    <mergeCell ref="A2:L2"/>
    <mergeCell ref="A3:L3"/>
    <mergeCell ref="A4:K4"/>
    <mergeCell ref="A6:G6"/>
    <mergeCell ref="I6:L6"/>
    <mergeCell ref="A25:H25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32:L32"/>
    <mergeCell ref="B26:H26"/>
    <mergeCell ref="B27:H27"/>
    <mergeCell ref="B28:H28"/>
    <mergeCell ref="B29:H29"/>
    <mergeCell ref="B30:H30"/>
    <mergeCell ref="A31:L31"/>
  </mergeCells>
  <pageMargins left="0.7" right="0.7" top="0.75" bottom="0.75" header="0.3" footer="0.3"/>
  <pageSetup paperSize="9" scale="66" orientation="landscape" r:id="rId1"/>
  <colBreaks count="1" manualBreakCount="1">
    <brk id="12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B049F-EB19-4822-B042-503C3C3F9B5F}">
  <dimension ref="A1:Q43"/>
  <sheetViews>
    <sheetView workbookViewId="0">
      <selection sqref="A1:XFD1048576"/>
    </sheetView>
  </sheetViews>
  <sheetFormatPr baseColWidth="10" defaultColWidth="11.42578125" defaultRowHeight="15"/>
  <cols>
    <col min="1" max="1" width="5.140625" style="3" customWidth="1"/>
    <col min="2" max="2" width="62.42578125" style="3" customWidth="1"/>
    <col min="3" max="7" width="11.42578125" style="3"/>
    <col min="8" max="8" width="12.5703125" style="3" customWidth="1"/>
    <col min="9" max="9" width="15.28515625" style="3" bestFit="1" customWidth="1"/>
    <col min="10" max="10" width="15.28515625" style="42" bestFit="1" customWidth="1"/>
    <col min="11" max="11" width="14.140625" style="3" bestFit="1" customWidth="1"/>
    <col min="12" max="12" width="15.28515625" style="3" bestFit="1" customWidth="1"/>
    <col min="13" max="16384" width="11.42578125" style="3"/>
  </cols>
  <sheetData>
    <row r="1" spans="1:15" ht="15.7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2"/>
    </row>
    <row r="2" spans="1:15" ht="15.7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  <c r="N2" s="2"/>
      <c r="O2" s="2"/>
    </row>
    <row r="3" spans="1:15" ht="18.75">
      <c r="A3" s="45" t="s">
        <v>70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2"/>
      <c r="N3" s="2"/>
      <c r="O3" s="2"/>
    </row>
    <row r="4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5"/>
      <c r="M4" s="2"/>
      <c r="N4" s="2"/>
      <c r="O4" s="2"/>
    </row>
    <row r="5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2"/>
      <c r="N5" s="2"/>
      <c r="O5" s="2"/>
    </row>
    <row r="6" spans="1:15">
      <c r="A6" s="47" t="s">
        <v>5</v>
      </c>
      <c r="B6" s="47"/>
      <c r="C6" s="47"/>
      <c r="D6" s="47"/>
      <c r="E6" s="47"/>
      <c r="F6" s="47"/>
      <c r="G6" s="47"/>
      <c r="H6" s="6"/>
      <c r="I6" s="48"/>
      <c r="J6" s="48"/>
      <c r="K6" s="48"/>
      <c r="L6" s="48"/>
      <c r="M6" s="2"/>
      <c r="N6" s="2"/>
      <c r="O6" s="2"/>
    </row>
    <row r="7" spans="1:15">
      <c r="A7" s="47" t="s">
        <v>6</v>
      </c>
      <c r="B7" s="47"/>
      <c r="C7" s="47"/>
      <c r="D7" s="47"/>
      <c r="E7" s="47"/>
      <c r="F7" s="47"/>
      <c r="G7" s="7"/>
      <c r="H7" s="2"/>
      <c r="I7" s="48" t="s">
        <v>71</v>
      </c>
      <c r="J7" s="48"/>
      <c r="K7" s="48"/>
      <c r="L7" s="48"/>
      <c r="M7" s="2"/>
      <c r="N7" s="2"/>
      <c r="O7" s="2"/>
    </row>
    <row r="8" spans="1:15">
      <c r="A8" s="50" t="s">
        <v>8</v>
      </c>
      <c r="B8" s="50" t="s">
        <v>9</v>
      </c>
      <c r="C8" s="50" t="s">
        <v>10</v>
      </c>
      <c r="D8" s="51" t="s">
        <v>11</v>
      </c>
      <c r="E8" s="51"/>
      <c r="F8" s="51"/>
      <c r="G8" s="51"/>
      <c r="H8" s="52" t="s">
        <v>12</v>
      </c>
      <c r="I8" s="50" t="s">
        <v>13</v>
      </c>
      <c r="J8" s="50"/>
      <c r="K8" s="50"/>
      <c r="L8" s="50"/>
      <c r="M8" s="2"/>
      <c r="N8" s="2"/>
      <c r="O8" s="2"/>
    </row>
    <row r="9" spans="1:15" ht="17.25" customHeight="1">
      <c r="A9" s="50"/>
      <c r="B9" s="50"/>
      <c r="C9" s="50"/>
      <c r="D9" s="8" t="s">
        <v>14</v>
      </c>
      <c r="E9" s="9" t="s">
        <v>15</v>
      </c>
      <c r="F9" s="9" t="s">
        <v>16</v>
      </c>
      <c r="G9" s="9" t="s">
        <v>17</v>
      </c>
      <c r="H9" s="52"/>
      <c r="I9" s="9" t="s">
        <v>14</v>
      </c>
      <c r="J9" s="10" t="s">
        <v>15</v>
      </c>
      <c r="K9" s="10" t="s">
        <v>16</v>
      </c>
      <c r="L9" s="10" t="s">
        <v>17</v>
      </c>
      <c r="M9" s="2"/>
      <c r="N9" s="2"/>
      <c r="O9" s="11"/>
    </row>
    <row r="10" spans="1:15">
      <c r="A10" s="53" t="s">
        <v>18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5"/>
      <c r="M10" s="2"/>
      <c r="N10" s="2"/>
      <c r="O10" s="11"/>
    </row>
    <row r="11" spans="1:15">
      <c r="A11" s="12">
        <v>1</v>
      </c>
      <c r="B11" s="13" t="s">
        <v>19</v>
      </c>
      <c r="C11" s="12" t="s">
        <v>20</v>
      </c>
      <c r="D11" s="14">
        <v>24</v>
      </c>
      <c r="E11" s="16">
        <v>12</v>
      </c>
      <c r="F11" s="16">
        <v>1</v>
      </c>
      <c r="G11" s="17">
        <f>F11+E11</f>
        <v>13</v>
      </c>
      <c r="H11" s="18">
        <v>5000000</v>
      </c>
      <c r="I11" s="20">
        <f>H11*D11</f>
        <v>120000000</v>
      </c>
      <c r="J11" s="20">
        <f>H11*E11</f>
        <v>60000000</v>
      </c>
      <c r="K11" s="20">
        <f>H11*F11</f>
        <v>5000000</v>
      </c>
      <c r="L11" s="20">
        <f>H11*G11</f>
        <v>65000000</v>
      </c>
      <c r="M11" s="2"/>
      <c r="N11" s="2"/>
      <c r="O11" s="2"/>
    </row>
    <row r="12" spans="1:15">
      <c r="A12" s="12">
        <v>2</v>
      </c>
      <c r="B12" s="21" t="s">
        <v>21</v>
      </c>
      <c r="C12" s="12" t="s">
        <v>20</v>
      </c>
      <c r="D12" s="14">
        <v>24</v>
      </c>
      <c r="E12" s="16">
        <v>12</v>
      </c>
      <c r="F12" s="16">
        <v>1</v>
      </c>
      <c r="G12" s="17">
        <f t="shared" ref="G12:G15" si="0">F12+E12</f>
        <v>13</v>
      </c>
      <c r="H12" s="18">
        <v>3250000</v>
      </c>
      <c r="I12" s="20">
        <f t="shared" ref="I12:I15" si="1">H12*D12</f>
        <v>78000000</v>
      </c>
      <c r="J12" s="20">
        <f t="shared" ref="J12:J15" si="2">H12*E12</f>
        <v>39000000</v>
      </c>
      <c r="K12" s="20">
        <f t="shared" ref="K12:K15" si="3">H12*F12</f>
        <v>3250000</v>
      </c>
      <c r="L12" s="20">
        <f t="shared" ref="L12:L15" si="4">H12*G12</f>
        <v>42250000</v>
      </c>
      <c r="M12" s="2"/>
      <c r="N12" s="2"/>
      <c r="O12" s="2"/>
    </row>
    <row r="13" spans="1:15">
      <c r="A13" s="12">
        <v>3</v>
      </c>
      <c r="B13" s="21" t="s">
        <v>22</v>
      </c>
      <c r="C13" s="12" t="s">
        <v>20</v>
      </c>
      <c r="D13" s="14">
        <v>24</v>
      </c>
      <c r="E13" s="16">
        <v>12</v>
      </c>
      <c r="F13" s="16">
        <v>1</v>
      </c>
      <c r="G13" s="22">
        <f t="shared" si="0"/>
        <v>13</v>
      </c>
      <c r="H13" s="18">
        <v>3000000</v>
      </c>
      <c r="I13" s="20">
        <f t="shared" si="1"/>
        <v>72000000</v>
      </c>
      <c r="J13" s="20">
        <f t="shared" si="2"/>
        <v>36000000</v>
      </c>
      <c r="K13" s="20">
        <f t="shared" si="3"/>
        <v>3000000</v>
      </c>
      <c r="L13" s="20">
        <f t="shared" si="4"/>
        <v>39000000</v>
      </c>
      <c r="M13" s="2"/>
      <c r="N13" s="2"/>
      <c r="O13" s="2"/>
    </row>
    <row r="14" spans="1:15">
      <c r="A14" s="12">
        <v>4</v>
      </c>
      <c r="B14" s="21" t="s">
        <v>23</v>
      </c>
      <c r="C14" s="12" t="s">
        <v>20</v>
      </c>
      <c r="D14" s="14">
        <v>144</v>
      </c>
      <c r="E14" s="16">
        <v>72</v>
      </c>
      <c r="F14" s="16">
        <v>6</v>
      </c>
      <c r="G14" s="22">
        <f t="shared" si="0"/>
        <v>78</v>
      </c>
      <c r="H14" s="18">
        <v>1200000</v>
      </c>
      <c r="I14" s="20">
        <f t="shared" si="1"/>
        <v>172800000</v>
      </c>
      <c r="J14" s="20">
        <f t="shared" si="2"/>
        <v>86400000</v>
      </c>
      <c r="K14" s="20">
        <f t="shared" si="3"/>
        <v>7200000</v>
      </c>
      <c r="L14" s="20">
        <f t="shared" si="4"/>
        <v>93600000</v>
      </c>
      <c r="M14" s="2"/>
      <c r="N14" s="2"/>
      <c r="O14" s="2"/>
    </row>
    <row r="15" spans="1:15">
      <c r="A15" s="12">
        <v>5</v>
      </c>
      <c r="B15" s="21" t="s">
        <v>24</v>
      </c>
      <c r="C15" s="12" t="s">
        <v>20</v>
      </c>
      <c r="D15" s="14">
        <v>13</v>
      </c>
      <c r="E15" s="16">
        <v>12</v>
      </c>
      <c r="F15" s="16">
        <v>1</v>
      </c>
      <c r="G15" s="22">
        <f t="shared" si="0"/>
        <v>13</v>
      </c>
      <c r="H15" s="18">
        <v>3000000</v>
      </c>
      <c r="I15" s="20">
        <f t="shared" si="1"/>
        <v>39000000</v>
      </c>
      <c r="J15" s="20">
        <f t="shared" si="2"/>
        <v>36000000</v>
      </c>
      <c r="K15" s="20">
        <f t="shared" si="3"/>
        <v>3000000</v>
      </c>
      <c r="L15" s="20">
        <f t="shared" si="4"/>
        <v>39000000</v>
      </c>
      <c r="M15" s="23"/>
      <c r="N15" s="2"/>
      <c r="O15" s="2"/>
    </row>
    <row r="16" spans="1:15">
      <c r="A16" s="49" t="s">
        <v>25</v>
      </c>
      <c r="B16" s="49"/>
      <c r="C16" s="49"/>
      <c r="D16" s="49"/>
      <c r="E16" s="49"/>
      <c r="F16" s="49"/>
      <c r="G16" s="49"/>
      <c r="H16" s="49"/>
      <c r="I16" s="20">
        <f>SUM(I11:I15)</f>
        <v>481800000</v>
      </c>
      <c r="J16" s="17">
        <f t="shared" ref="J16:L16" si="5">SUM(J11:J15)</f>
        <v>257400000</v>
      </c>
      <c r="K16" s="19">
        <f t="shared" si="5"/>
        <v>21450000</v>
      </c>
      <c r="L16" s="19">
        <f t="shared" si="5"/>
        <v>278850000</v>
      </c>
      <c r="M16" s="23"/>
      <c r="N16" s="2"/>
      <c r="O16" s="2"/>
    </row>
    <row r="17" spans="1:17">
      <c r="A17" s="12"/>
      <c r="B17" s="56" t="s">
        <v>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"/>
      <c r="N17" s="2"/>
      <c r="O17" s="2"/>
    </row>
    <row r="18" spans="1:17" ht="24">
      <c r="A18" s="12">
        <v>6</v>
      </c>
      <c r="B18" s="21" t="s">
        <v>27</v>
      </c>
      <c r="C18" s="12" t="s">
        <v>28</v>
      </c>
      <c r="D18" s="24">
        <v>48</v>
      </c>
      <c r="E18" s="17">
        <v>24</v>
      </c>
      <c r="F18" s="17">
        <v>2</v>
      </c>
      <c r="G18" s="17">
        <f>F18+E18</f>
        <v>26</v>
      </c>
      <c r="H18" s="18">
        <v>950000</v>
      </c>
      <c r="I18" s="20">
        <f>H18*D18</f>
        <v>45600000</v>
      </c>
      <c r="J18" s="20">
        <f>H18*E18</f>
        <v>22800000</v>
      </c>
      <c r="K18" s="20">
        <f>H18*F18</f>
        <v>1900000</v>
      </c>
      <c r="L18" s="20">
        <f>H18*G18</f>
        <v>24700000</v>
      </c>
      <c r="M18" s="2"/>
      <c r="N18" s="2"/>
      <c r="O18" s="2"/>
    </row>
    <row r="19" spans="1:17" ht="24">
      <c r="A19" s="12">
        <v>7</v>
      </c>
      <c r="B19" s="21" t="s">
        <v>29</v>
      </c>
      <c r="C19" s="12" t="s">
        <v>30</v>
      </c>
      <c r="D19" s="24">
        <v>6</v>
      </c>
      <c r="E19" s="17">
        <v>3</v>
      </c>
      <c r="F19" s="17">
        <v>0.25</v>
      </c>
      <c r="G19" s="17">
        <f>F19+E19</f>
        <v>3.25</v>
      </c>
      <c r="H19" s="18">
        <v>2400000</v>
      </c>
      <c r="I19" s="20">
        <f>H19*D19</f>
        <v>14400000</v>
      </c>
      <c r="J19" s="20">
        <f>H19*E19</f>
        <v>7200000</v>
      </c>
      <c r="K19" s="20">
        <f>H19*F19</f>
        <v>600000</v>
      </c>
      <c r="L19" s="20">
        <f>H19*G19</f>
        <v>7800000</v>
      </c>
      <c r="M19" s="2"/>
      <c r="N19" s="2"/>
      <c r="O19" s="2"/>
    </row>
    <row r="20" spans="1:17">
      <c r="A20" s="49" t="s">
        <v>31</v>
      </c>
      <c r="B20" s="49"/>
      <c r="C20" s="49"/>
      <c r="D20" s="49"/>
      <c r="E20" s="49"/>
      <c r="F20" s="49"/>
      <c r="G20" s="49"/>
      <c r="H20" s="49"/>
      <c r="I20" s="20">
        <f>SUM(I18:I19)</f>
        <v>60000000</v>
      </c>
      <c r="J20" s="20">
        <f t="shared" ref="J20:L20" si="6">SUM(J18:J19)</f>
        <v>30000000</v>
      </c>
      <c r="K20" s="20">
        <f t="shared" si="6"/>
        <v>2500000</v>
      </c>
      <c r="L20" s="20">
        <f t="shared" si="6"/>
        <v>32500000</v>
      </c>
      <c r="M20" s="23"/>
      <c r="N20" s="2"/>
      <c r="O20" s="2"/>
    </row>
    <row r="21" spans="1:17">
      <c r="A21" s="56" t="s">
        <v>32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2"/>
      <c r="N21" s="2"/>
      <c r="O21" s="2"/>
    </row>
    <row r="22" spans="1:17">
      <c r="A22" s="12">
        <v>8</v>
      </c>
      <c r="B22" s="25" t="s">
        <v>33</v>
      </c>
      <c r="C22" s="12" t="s">
        <v>30</v>
      </c>
      <c r="D22" s="24">
        <v>24</v>
      </c>
      <c r="E22" s="17">
        <v>12</v>
      </c>
      <c r="F22" s="17">
        <v>1</v>
      </c>
      <c r="G22" s="17">
        <f>F22+E22</f>
        <v>13</v>
      </c>
      <c r="H22" s="18">
        <v>150000</v>
      </c>
      <c r="I22" s="20">
        <f>H22*D22</f>
        <v>3600000</v>
      </c>
      <c r="J22" s="20">
        <f>H22*E22</f>
        <v>1800000</v>
      </c>
      <c r="K22" s="20">
        <f>H22*F22</f>
        <v>150000</v>
      </c>
      <c r="L22" s="20">
        <f>H22*G22</f>
        <v>1950000</v>
      </c>
      <c r="M22" s="11"/>
      <c r="N22" s="2"/>
      <c r="O22" s="2"/>
    </row>
    <row r="23" spans="1:17">
      <c r="A23" s="12">
        <v>9</v>
      </c>
      <c r="B23" s="25" t="s">
        <v>34</v>
      </c>
      <c r="C23" s="12" t="s">
        <v>30</v>
      </c>
      <c r="D23" s="26">
        <v>8</v>
      </c>
      <c r="E23" s="15">
        <v>4</v>
      </c>
      <c r="F23" s="17">
        <v>1</v>
      </c>
      <c r="G23" s="17">
        <f t="shared" ref="G23:G24" si="7">F23+E23</f>
        <v>5</v>
      </c>
      <c r="H23" s="18">
        <v>200000</v>
      </c>
      <c r="I23" s="20">
        <f t="shared" ref="I23:I24" si="8">H23*D23</f>
        <v>1600000</v>
      </c>
      <c r="J23" s="20">
        <f t="shared" ref="J23:J24" si="9">H23*E23</f>
        <v>800000</v>
      </c>
      <c r="K23" s="20">
        <f t="shared" ref="K23:K24" si="10">H23*F23</f>
        <v>200000</v>
      </c>
      <c r="L23" s="20">
        <f t="shared" ref="L23:L24" si="11">H23*G23</f>
        <v>1000000</v>
      </c>
      <c r="M23" s="11"/>
      <c r="N23" s="2"/>
      <c r="O23" s="2"/>
    </row>
    <row r="24" spans="1:17">
      <c r="A24" s="12">
        <v>10</v>
      </c>
      <c r="B24" s="25" t="s">
        <v>35</v>
      </c>
      <c r="C24" s="12" t="s">
        <v>30</v>
      </c>
      <c r="D24" s="26">
        <v>1</v>
      </c>
      <c r="E24" s="15">
        <v>0</v>
      </c>
      <c r="F24" s="17">
        <v>0</v>
      </c>
      <c r="G24" s="17">
        <f t="shared" si="7"/>
        <v>0</v>
      </c>
      <c r="H24" s="18">
        <v>2000000</v>
      </c>
      <c r="I24" s="20">
        <f t="shared" si="8"/>
        <v>2000000</v>
      </c>
      <c r="J24" s="20">
        <f t="shared" si="9"/>
        <v>0</v>
      </c>
      <c r="K24" s="20">
        <f t="shared" si="10"/>
        <v>0</v>
      </c>
      <c r="L24" s="20">
        <f t="shared" si="11"/>
        <v>0</v>
      </c>
      <c r="M24" s="11"/>
      <c r="N24" s="2"/>
      <c r="O24" s="2"/>
    </row>
    <row r="25" spans="1:17">
      <c r="A25" s="49" t="s">
        <v>31</v>
      </c>
      <c r="B25" s="49"/>
      <c r="C25" s="49"/>
      <c r="D25" s="49"/>
      <c r="E25" s="49"/>
      <c r="F25" s="49"/>
      <c r="G25" s="49"/>
      <c r="H25" s="49"/>
      <c r="I25" s="20">
        <f>SUM(I22:I24)</f>
        <v>7200000</v>
      </c>
      <c r="J25" s="20">
        <f t="shared" ref="J25:L25" si="12">SUM(J22:J24)</f>
        <v>2600000</v>
      </c>
      <c r="K25" s="20">
        <f t="shared" si="12"/>
        <v>350000</v>
      </c>
      <c r="L25" s="20">
        <f t="shared" si="12"/>
        <v>2950000</v>
      </c>
      <c r="M25" s="23"/>
      <c r="N25" s="2"/>
      <c r="O25" s="2"/>
    </row>
    <row r="26" spans="1:17" ht="15.75">
      <c r="A26" s="28"/>
      <c r="B26" s="58" t="s">
        <v>36</v>
      </c>
      <c r="C26" s="59"/>
      <c r="D26" s="59"/>
      <c r="E26" s="59"/>
      <c r="F26" s="59"/>
      <c r="G26" s="59"/>
      <c r="H26" s="60"/>
      <c r="I26" s="29">
        <f>I25+I20+I16</f>
        <v>549000000</v>
      </c>
      <c r="J26" s="29">
        <f t="shared" ref="J26:L26" si="13">J25+J20+J16</f>
        <v>290000000</v>
      </c>
      <c r="K26" s="29">
        <f t="shared" si="13"/>
        <v>24300000</v>
      </c>
      <c r="L26" s="29">
        <f t="shared" si="13"/>
        <v>314300000</v>
      </c>
      <c r="M26" s="11"/>
      <c r="N26" s="30"/>
      <c r="O26" s="31"/>
      <c r="P26" s="2"/>
      <c r="Q26" s="2"/>
    </row>
    <row r="27" spans="1:17" ht="15.75">
      <c r="A27" s="32"/>
      <c r="B27" s="58" t="s">
        <v>37</v>
      </c>
      <c r="C27" s="59"/>
      <c r="D27" s="59"/>
      <c r="E27" s="59"/>
      <c r="F27" s="59"/>
      <c r="G27" s="59"/>
      <c r="H27" s="60"/>
      <c r="I27" s="29"/>
      <c r="J27" s="29">
        <v>37300000</v>
      </c>
      <c r="K27" s="29">
        <f>-K26*0.25</f>
        <v>-6075000</v>
      </c>
      <c r="L27" s="29">
        <f>J27+K27</f>
        <v>31225000</v>
      </c>
      <c r="M27" s="11"/>
      <c r="N27" s="30"/>
      <c r="O27" s="31"/>
      <c r="P27" s="2"/>
      <c r="Q27" s="2"/>
    </row>
    <row r="28" spans="1:17" ht="15.75">
      <c r="A28" s="32"/>
      <c r="B28" s="58" t="s">
        <v>38</v>
      </c>
      <c r="C28" s="59"/>
      <c r="D28" s="59"/>
      <c r="E28" s="59"/>
      <c r="F28" s="59"/>
      <c r="G28" s="59"/>
      <c r="H28" s="60"/>
      <c r="I28" s="29"/>
      <c r="J28" s="29">
        <f t="shared" ref="J28:K28" si="14">J26+J27</f>
        <v>327300000</v>
      </c>
      <c r="K28" s="29">
        <f t="shared" si="14"/>
        <v>18225000</v>
      </c>
      <c r="L28" s="29">
        <f>J28+K28</f>
        <v>345525000</v>
      </c>
      <c r="M28" s="11"/>
      <c r="N28" s="30"/>
      <c r="O28" s="31"/>
      <c r="P28" s="2"/>
      <c r="Q28" s="2"/>
    </row>
    <row r="29" spans="1:17" ht="15.75">
      <c r="A29" s="32"/>
      <c r="B29" s="58" t="s">
        <v>39</v>
      </c>
      <c r="C29" s="59"/>
      <c r="D29" s="59"/>
      <c r="E29" s="59"/>
      <c r="F29" s="59"/>
      <c r="G29" s="59"/>
      <c r="H29" s="60"/>
      <c r="I29" s="29">
        <f>I26*18%</f>
        <v>98820000</v>
      </c>
      <c r="J29" s="29">
        <f>J28*18%</f>
        <v>58914000</v>
      </c>
      <c r="K29" s="29">
        <f>K28*18%</f>
        <v>3280500</v>
      </c>
      <c r="L29" s="29">
        <f>L28*18%</f>
        <v>62194500</v>
      </c>
      <c r="M29" s="2"/>
      <c r="N29" s="2"/>
      <c r="O29" s="2"/>
      <c r="P29" s="2"/>
      <c r="Q29" s="2"/>
    </row>
    <row r="30" spans="1:17" ht="15.75">
      <c r="A30" s="32"/>
      <c r="B30" s="58" t="s">
        <v>40</v>
      </c>
      <c r="C30" s="59"/>
      <c r="D30" s="59"/>
      <c r="E30" s="59"/>
      <c r="F30" s="59"/>
      <c r="G30" s="59"/>
      <c r="H30" s="60"/>
      <c r="I30" s="29">
        <f>I29+I26</f>
        <v>647820000</v>
      </c>
      <c r="J30" s="29">
        <f t="shared" ref="J30:K30" si="15">J28+J29</f>
        <v>386214000</v>
      </c>
      <c r="K30" s="29">
        <f t="shared" si="15"/>
        <v>21505500</v>
      </c>
      <c r="L30" s="29">
        <f>J30+K30</f>
        <v>407719500</v>
      </c>
      <c r="M30" s="11"/>
      <c r="N30" s="33"/>
      <c r="O30" s="2"/>
      <c r="P30" s="2"/>
      <c r="Q30" s="2"/>
    </row>
    <row r="31" spans="1:17">
      <c r="A31" s="57" t="s">
        <v>41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2"/>
      <c r="N31" s="2"/>
      <c r="O31" s="2"/>
      <c r="P31" s="2"/>
      <c r="Q31" s="2"/>
    </row>
    <row r="32" spans="1:17">
      <c r="A32" s="57" t="s">
        <v>62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2"/>
      <c r="N32" s="2"/>
      <c r="O32" s="2"/>
      <c r="P32" s="2"/>
      <c r="Q32" s="2"/>
    </row>
    <row r="33" spans="1:17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"/>
      <c r="N33" s="2"/>
      <c r="O33" s="2"/>
      <c r="P33" s="2"/>
      <c r="Q33" s="2"/>
    </row>
    <row r="34" spans="1:1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2"/>
      <c r="N34" s="2"/>
    </row>
    <row r="35" spans="1:17" ht="15.75">
      <c r="B35" s="36"/>
      <c r="C35" s="37"/>
      <c r="D35" s="38"/>
      <c r="E35" s="39"/>
      <c r="F35" s="39"/>
      <c r="G35" s="39"/>
      <c r="H35" s="6"/>
      <c r="I35" s="1"/>
      <c r="J35" s="1"/>
      <c r="K35" s="1"/>
      <c r="L35" s="1"/>
    </row>
    <row r="36" spans="1:17">
      <c r="B36" s="2"/>
      <c r="C36" s="2"/>
      <c r="D36" s="2"/>
      <c r="E36" s="40"/>
      <c r="F36" s="40"/>
      <c r="G36" s="40"/>
      <c r="H36" s="2"/>
      <c r="I36" s="2"/>
      <c r="J36" s="41"/>
      <c r="K36" s="2"/>
      <c r="L36" s="2"/>
    </row>
    <row r="37" spans="1:17">
      <c r="B37" s="2"/>
      <c r="C37" s="2"/>
      <c r="D37" s="2"/>
      <c r="E37" s="40"/>
      <c r="F37" s="40"/>
      <c r="G37" s="40"/>
      <c r="H37" s="2"/>
      <c r="I37" s="2"/>
      <c r="J37" s="41"/>
      <c r="K37" s="2"/>
      <c r="L37" s="2"/>
    </row>
    <row r="38" spans="1:17">
      <c r="B38" s="2"/>
      <c r="C38" s="2"/>
      <c r="D38" s="2"/>
      <c r="E38" s="40"/>
      <c r="F38" s="40"/>
      <c r="G38" s="40"/>
      <c r="H38" s="2"/>
      <c r="I38" s="2"/>
      <c r="J38" s="41"/>
      <c r="K38" s="2"/>
      <c r="L38" s="2"/>
    </row>
    <row r="39" spans="1:17">
      <c r="B39" s="2"/>
      <c r="C39" s="2"/>
      <c r="D39" s="2"/>
      <c r="E39" s="40"/>
      <c r="F39" s="40"/>
      <c r="G39" s="40"/>
      <c r="H39" s="2"/>
      <c r="I39" s="2"/>
      <c r="J39" s="41"/>
      <c r="K39" s="2"/>
      <c r="L39" s="2"/>
    </row>
    <row r="40" spans="1:17">
      <c r="B40" s="2"/>
      <c r="C40" s="2"/>
      <c r="D40" s="2"/>
      <c r="E40" s="40"/>
      <c r="F40" s="40"/>
      <c r="G40" s="40"/>
      <c r="H40" s="2"/>
      <c r="I40" s="2"/>
      <c r="J40" s="41"/>
      <c r="K40" s="2"/>
      <c r="L40" s="2"/>
    </row>
    <row r="41" spans="1:17">
      <c r="B41" s="2"/>
      <c r="C41" s="2"/>
      <c r="D41" s="2"/>
      <c r="E41" s="40"/>
      <c r="F41" s="40"/>
      <c r="G41" s="40"/>
      <c r="H41" s="2"/>
      <c r="I41" s="2"/>
      <c r="J41" s="41"/>
      <c r="K41" s="2"/>
      <c r="L41" s="2"/>
    </row>
    <row r="42" spans="1:17">
      <c r="B42" s="2"/>
      <c r="C42" s="2"/>
      <c r="D42" s="2"/>
      <c r="E42" s="40"/>
      <c r="F42" s="40"/>
      <c r="G42" s="40"/>
      <c r="H42" s="2"/>
      <c r="I42" s="2"/>
      <c r="J42" s="41"/>
      <c r="K42" s="2"/>
      <c r="L42" s="2"/>
    </row>
    <row r="43" spans="1:17">
      <c r="B43" s="2"/>
      <c r="C43" s="2"/>
      <c r="D43" s="2"/>
      <c r="E43" s="40"/>
      <c r="F43" s="40"/>
      <c r="G43" s="40"/>
      <c r="H43" s="2"/>
      <c r="I43" s="2"/>
      <c r="J43" s="41"/>
      <c r="K43" s="2"/>
      <c r="L43" s="2"/>
    </row>
  </sheetData>
  <mergeCells count="27">
    <mergeCell ref="A1:L1"/>
    <mergeCell ref="A2:L2"/>
    <mergeCell ref="A3:L3"/>
    <mergeCell ref="A4:K4"/>
    <mergeCell ref="A6:G6"/>
    <mergeCell ref="I6:L6"/>
    <mergeCell ref="A25:H25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32:L32"/>
    <mergeCell ref="B26:H26"/>
    <mergeCell ref="B27:H27"/>
    <mergeCell ref="B28:H28"/>
    <mergeCell ref="B29:H29"/>
    <mergeCell ref="B30:H30"/>
    <mergeCell ref="A31:L3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6CE4D-F1E6-420D-8971-8F85F103A493}">
  <dimension ref="A1:Q43"/>
  <sheetViews>
    <sheetView view="pageBreakPreview" zoomScaleNormal="100" zoomScaleSheetLayoutView="100" workbookViewId="0">
      <selection activeCell="M46" sqref="M46"/>
    </sheetView>
  </sheetViews>
  <sheetFormatPr baseColWidth="10" defaultColWidth="11.42578125" defaultRowHeight="15"/>
  <cols>
    <col min="1" max="1" width="5.140625" style="3" customWidth="1"/>
    <col min="2" max="2" width="62.42578125" style="3" customWidth="1"/>
    <col min="3" max="7" width="11.42578125" style="3"/>
    <col min="8" max="8" width="12.5703125" style="3" customWidth="1"/>
    <col min="9" max="9" width="15.28515625" style="3" bestFit="1" customWidth="1"/>
    <col min="10" max="10" width="15.28515625" style="42" bestFit="1" customWidth="1"/>
    <col min="11" max="11" width="14.140625" style="3" bestFit="1" customWidth="1"/>
    <col min="12" max="12" width="15.28515625" style="3" bestFit="1" customWidth="1"/>
    <col min="13" max="16384" width="11.42578125" style="3"/>
  </cols>
  <sheetData>
    <row r="1" spans="1:15" ht="15.7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2"/>
    </row>
    <row r="2" spans="1:15" ht="15.7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  <c r="N2" s="2"/>
      <c r="O2" s="2"/>
    </row>
    <row r="3" spans="1:15" ht="18.75">
      <c r="A3" s="45" t="s">
        <v>73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2"/>
      <c r="N3" s="2"/>
      <c r="O3" s="2"/>
    </row>
    <row r="4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5"/>
      <c r="M4" s="2"/>
      <c r="N4" s="2"/>
      <c r="O4" s="2"/>
    </row>
    <row r="5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2"/>
      <c r="N5" s="2"/>
      <c r="O5" s="2"/>
    </row>
    <row r="6" spans="1:15">
      <c r="A6" s="47" t="s">
        <v>5</v>
      </c>
      <c r="B6" s="47"/>
      <c r="C6" s="47"/>
      <c r="D6" s="47"/>
      <c r="E6" s="47"/>
      <c r="F6" s="47"/>
      <c r="G6" s="47"/>
      <c r="H6" s="6"/>
      <c r="I6" s="48"/>
      <c r="J6" s="48"/>
      <c r="K6" s="48"/>
      <c r="L6" s="48"/>
      <c r="M6" s="2"/>
      <c r="N6" s="2"/>
      <c r="O6" s="2"/>
    </row>
    <row r="7" spans="1:15">
      <c r="A7" s="47" t="s">
        <v>6</v>
      </c>
      <c r="B7" s="47"/>
      <c r="C7" s="47"/>
      <c r="D7" s="47"/>
      <c r="E7" s="47"/>
      <c r="F7" s="47"/>
      <c r="G7" s="7"/>
      <c r="H7" s="2"/>
      <c r="I7" s="48" t="s">
        <v>72</v>
      </c>
      <c r="J7" s="48"/>
      <c r="K7" s="48"/>
      <c r="L7" s="48"/>
      <c r="M7" s="2"/>
      <c r="N7" s="2"/>
      <c r="O7" s="2"/>
    </row>
    <row r="8" spans="1:15">
      <c r="A8" s="50" t="s">
        <v>8</v>
      </c>
      <c r="B8" s="50" t="s">
        <v>9</v>
      </c>
      <c r="C8" s="50" t="s">
        <v>10</v>
      </c>
      <c r="D8" s="51" t="s">
        <v>11</v>
      </c>
      <c r="E8" s="51"/>
      <c r="F8" s="51"/>
      <c r="G8" s="51"/>
      <c r="H8" s="52" t="s">
        <v>12</v>
      </c>
      <c r="I8" s="50" t="s">
        <v>13</v>
      </c>
      <c r="J8" s="50"/>
      <c r="K8" s="50"/>
      <c r="L8" s="50"/>
      <c r="M8" s="2"/>
      <c r="N8" s="2"/>
      <c r="O8" s="2"/>
    </row>
    <row r="9" spans="1:15" ht="17.25" customHeight="1">
      <c r="A9" s="50"/>
      <c r="B9" s="50"/>
      <c r="C9" s="50"/>
      <c r="D9" s="8" t="s">
        <v>14</v>
      </c>
      <c r="E9" s="9" t="s">
        <v>15</v>
      </c>
      <c r="F9" s="9" t="s">
        <v>16</v>
      </c>
      <c r="G9" s="9" t="s">
        <v>17</v>
      </c>
      <c r="H9" s="52"/>
      <c r="I9" s="9" t="s">
        <v>14</v>
      </c>
      <c r="J9" s="10" t="s">
        <v>15</v>
      </c>
      <c r="K9" s="10" t="s">
        <v>16</v>
      </c>
      <c r="L9" s="10" t="s">
        <v>17</v>
      </c>
      <c r="M9" s="2"/>
      <c r="N9" s="2"/>
      <c r="O9" s="11"/>
    </row>
    <row r="10" spans="1:15">
      <c r="A10" s="53" t="s">
        <v>18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5"/>
      <c r="M10" s="2"/>
      <c r="N10" s="2"/>
      <c r="O10" s="11"/>
    </row>
    <row r="11" spans="1:15">
      <c r="A11" s="12">
        <v>1</v>
      </c>
      <c r="B11" s="13" t="s">
        <v>19</v>
      </c>
      <c r="C11" s="12" t="s">
        <v>20</v>
      </c>
      <c r="D11" s="14">
        <v>24</v>
      </c>
      <c r="E11" s="16">
        <v>13</v>
      </c>
      <c r="F11" s="16">
        <v>1</v>
      </c>
      <c r="G11" s="17">
        <f>F11+E11</f>
        <v>14</v>
      </c>
      <c r="H11" s="18">
        <v>5000000</v>
      </c>
      <c r="I11" s="20">
        <f>H11*D11</f>
        <v>120000000</v>
      </c>
      <c r="J11" s="20">
        <f>H11*E11</f>
        <v>65000000</v>
      </c>
      <c r="K11" s="20">
        <f>H11*F11</f>
        <v>5000000</v>
      </c>
      <c r="L11" s="20">
        <f>H11*G11</f>
        <v>70000000</v>
      </c>
      <c r="M11" s="2"/>
      <c r="N11" s="2"/>
      <c r="O11" s="2"/>
    </row>
    <row r="12" spans="1:15">
      <c r="A12" s="12">
        <v>2</v>
      </c>
      <c r="B12" s="21" t="s">
        <v>21</v>
      </c>
      <c r="C12" s="12" t="s">
        <v>20</v>
      </c>
      <c r="D12" s="14">
        <v>24</v>
      </c>
      <c r="E12" s="16">
        <v>13</v>
      </c>
      <c r="F12" s="16">
        <v>1</v>
      </c>
      <c r="G12" s="17">
        <f t="shared" ref="G12:G15" si="0">F12+E12</f>
        <v>14</v>
      </c>
      <c r="H12" s="18">
        <v>3250000</v>
      </c>
      <c r="I12" s="20">
        <f t="shared" ref="I12:I15" si="1">H12*D12</f>
        <v>78000000</v>
      </c>
      <c r="J12" s="20">
        <f t="shared" ref="J12:J15" si="2">H12*E12</f>
        <v>42250000</v>
      </c>
      <c r="K12" s="20">
        <f t="shared" ref="K12:K15" si="3">H12*F12</f>
        <v>3250000</v>
      </c>
      <c r="L12" s="20">
        <f t="shared" ref="L12:L15" si="4">H12*G12</f>
        <v>45500000</v>
      </c>
      <c r="M12" s="2"/>
      <c r="N12" s="2"/>
      <c r="O12" s="2"/>
    </row>
    <row r="13" spans="1:15">
      <c r="A13" s="12">
        <v>3</v>
      </c>
      <c r="B13" s="21" t="s">
        <v>22</v>
      </c>
      <c r="C13" s="12" t="s">
        <v>20</v>
      </c>
      <c r="D13" s="14">
        <v>24</v>
      </c>
      <c r="E13" s="16">
        <v>13</v>
      </c>
      <c r="F13" s="16">
        <v>1</v>
      </c>
      <c r="G13" s="22">
        <f t="shared" si="0"/>
        <v>14</v>
      </c>
      <c r="H13" s="18">
        <v>3000000</v>
      </c>
      <c r="I13" s="20">
        <f t="shared" si="1"/>
        <v>72000000</v>
      </c>
      <c r="J13" s="20">
        <f t="shared" si="2"/>
        <v>39000000</v>
      </c>
      <c r="K13" s="20">
        <f t="shared" si="3"/>
        <v>3000000</v>
      </c>
      <c r="L13" s="20">
        <f t="shared" si="4"/>
        <v>42000000</v>
      </c>
      <c r="M13" s="2"/>
      <c r="N13" s="2"/>
      <c r="O13" s="2"/>
    </row>
    <row r="14" spans="1:15">
      <c r="A14" s="12">
        <v>4</v>
      </c>
      <c r="B14" s="21" t="s">
        <v>23</v>
      </c>
      <c r="C14" s="12" t="s">
        <v>20</v>
      </c>
      <c r="D14" s="14">
        <v>144</v>
      </c>
      <c r="E14" s="16">
        <v>78</v>
      </c>
      <c r="F14" s="16">
        <v>6</v>
      </c>
      <c r="G14" s="22">
        <f t="shared" si="0"/>
        <v>84</v>
      </c>
      <c r="H14" s="18">
        <v>1200000</v>
      </c>
      <c r="I14" s="20">
        <f t="shared" si="1"/>
        <v>172800000</v>
      </c>
      <c r="J14" s="20">
        <f t="shared" si="2"/>
        <v>93600000</v>
      </c>
      <c r="K14" s="20">
        <f t="shared" si="3"/>
        <v>7200000</v>
      </c>
      <c r="L14" s="20">
        <f t="shared" si="4"/>
        <v>100800000</v>
      </c>
      <c r="M14" s="2"/>
      <c r="N14" s="2"/>
      <c r="O14" s="2"/>
    </row>
    <row r="15" spans="1:15">
      <c r="A15" s="12">
        <v>5</v>
      </c>
      <c r="B15" s="21" t="s">
        <v>24</v>
      </c>
      <c r="C15" s="12" t="s">
        <v>20</v>
      </c>
      <c r="D15" s="14">
        <v>13</v>
      </c>
      <c r="E15" s="16">
        <v>13</v>
      </c>
      <c r="F15" s="16">
        <v>0</v>
      </c>
      <c r="G15" s="22">
        <f t="shared" si="0"/>
        <v>13</v>
      </c>
      <c r="H15" s="18">
        <v>3000000</v>
      </c>
      <c r="I15" s="20">
        <f t="shared" si="1"/>
        <v>39000000</v>
      </c>
      <c r="J15" s="20">
        <f t="shared" si="2"/>
        <v>39000000</v>
      </c>
      <c r="K15" s="20">
        <f t="shared" si="3"/>
        <v>0</v>
      </c>
      <c r="L15" s="20">
        <f t="shared" si="4"/>
        <v>39000000</v>
      </c>
      <c r="M15" s="23"/>
      <c r="N15" s="2"/>
      <c r="O15" s="2"/>
    </row>
    <row r="16" spans="1:15">
      <c r="A16" s="49" t="s">
        <v>25</v>
      </c>
      <c r="B16" s="49"/>
      <c r="C16" s="49"/>
      <c r="D16" s="49"/>
      <c r="E16" s="49"/>
      <c r="F16" s="49"/>
      <c r="G16" s="49"/>
      <c r="H16" s="49"/>
      <c r="I16" s="20">
        <f>SUM(I11:I15)</f>
        <v>481800000</v>
      </c>
      <c r="J16" s="17">
        <f t="shared" ref="J16:L16" si="5">SUM(J11:J15)</f>
        <v>278850000</v>
      </c>
      <c r="K16" s="19">
        <f t="shared" si="5"/>
        <v>18450000</v>
      </c>
      <c r="L16" s="19">
        <f t="shared" si="5"/>
        <v>297300000</v>
      </c>
      <c r="M16" s="23"/>
      <c r="N16" s="2"/>
      <c r="O16" s="2"/>
    </row>
    <row r="17" spans="1:17">
      <c r="A17" s="12"/>
      <c r="B17" s="56" t="s">
        <v>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"/>
      <c r="N17" s="2"/>
      <c r="O17" s="2"/>
    </row>
    <row r="18" spans="1:17" ht="24">
      <c r="A18" s="12">
        <v>6</v>
      </c>
      <c r="B18" s="21" t="s">
        <v>27</v>
      </c>
      <c r="C18" s="12" t="s">
        <v>28</v>
      </c>
      <c r="D18" s="24">
        <v>48</v>
      </c>
      <c r="E18" s="17">
        <v>26</v>
      </c>
      <c r="F18" s="17">
        <v>2</v>
      </c>
      <c r="G18" s="17">
        <f>F18+E18</f>
        <v>28</v>
      </c>
      <c r="H18" s="18">
        <v>950000</v>
      </c>
      <c r="I18" s="20">
        <f>H18*D18</f>
        <v>45600000</v>
      </c>
      <c r="J18" s="20">
        <f>H18*E18</f>
        <v>24700000</v>
      </c>
      <c r="K18" s="20">
        <f>H18*F18</f>
        <v>1900000</v>
      </c>
      <c r="L18" s="20">
        <f>H18*G18</f>
        <v>26600000</v>
      </c>
      <c r="M18" s="2"/>
      <c r="N18" s="2"/>
      <c r="O18" s="2"/>
    </row>
    <row r="19" spans="1:17" ht="24">
      <c r="A19" s="12">
        <v>7</v>
      </c>
      <c r="B19" s="21" t="s">
        <v>29</v>
      </c>
      <c r="C19" s="12" t="s">
        <v>30</v>
      </c>
      <c r="D19" s="24">
        <v>6</v>
      </c>
      <c r="E19" s="17">
        <v>3.25</v>
      </c>
      <c r="F19" s="17">
        <v>0.25</v>
      </c>
      <c r="G19" s="17">
        <f>F19+E19</f>
        <v>3.5</v>
      </c>
      <c r="H19" s="18">
        <v>2400000</v>
      </c>
      <c r="I19" s="20">
        <f>H19*D19</f>
        <v>14400000</v>
      </c>
      <c r="J19" s="20">
        <f>H19*E19</f>
        <v>7800000</v>
      </c>
      <c r="K19" s="20">
        <f>H19*F19</f>
        <v>600000</v>
      </c>
      <c r="L19" s="20">
        <f>H19*G19</f>
        <v>8400000</v>
      </c>
      <c r="M19" s="2"/>
      <c r="N19" s="2"/>
      <c r="O19" s="2"/>
    </row>
    <row r="20" spans="1:17">
      <c r="A20" s="49" t="s">
        <v>31</v>
      </c>
      <c r="B20" s="49"/>
      <c r="C20" s="49"/>
      <c r="D20" s="49"/>
      <c r="E20" s="49"/>
      <c r="F20" s="49"/>
      <c r="G20" s="49"/>
      <c r="H20" s="49"/>
      <c r="I20" s="20">
        <f>SUM(I18:I19)</f>
        <v>60000000</v>
      </c>
      <c r="J20" s="20">
        <f t="shared" ref="J20:L20" si="6">SUM(J18:J19)</f>
        <v>32500000</v>
      </c>
      <c r="K20" s="20">
        <f t="shared" si="6"/>
        <v>2500000</v>
      </c>
      <c r="L20" s="20">
        <f t="shared" si="6"/>
        <v>35000000</v>
      </c>
      <c r="M20" s="23"/>
      <c r="N20" s="2"/>
      <c r="O20" s="2"/>
    </row>
    <row r="21" spans="1:17">
      <c r="A21" s="56" t="s">
        <v>32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2"/>
      <c r="N21" s="2"/>
      <c r="O21" s="2"/>
    </row>
    <row r="22" spans="1:17">
      <c r="A22" s="12">
        <v>8</v>
      </c>
      <c r="B22" s="25" t="s">
        <v>33</v>
      </c>
      <c r="C22" s="12" t="s">
        <v>30</v>
      </c>
      <c r="D22" s="24">
        <v>24</v>
      </c>
      <c r="E22" s="17">
        <v>13</v>
      </c>
      <c r="F22" s="17">
        <v>1</v>
      </c>
      <c r="G22" s="17">
        <f>F22+E22</f>
        <v>14</v>
      </c>
      <c r="H22" s="18">
        <v>150000</v>
      </c>
      <c r="I22" s="20">
        <f>H22*D22</f>
        <v>3600000</v>
      </c>
      <c r="J22" s="20">
        <f>H22*E22</f>
        <v>1950000</v>
      </c>
      <c r="K22" s="20">
        <f>H22*F22</f>
        <v>150000</v>
      </c>
      <c r="L22" s="20">
        <f>H22*G22</f>
        <v>2100000</v>
      </c>
      <c r="M22" s="11"/>
      <c r="N22" s="2"/>
      <c r="O22" s="2"/>
    </row>
    <row r="23" spans="1:17">
      <c r="A23" s="12">
        <v>9</v>
      </c>
      <c r="B23" s="25" t="s">
        <v>34</v>
      </c>
      <c r="C23" s="12" t="s">
        <v>30</v>
      </c>
      <c r="D23" s="26">
        <v>8</v>
      </c>
      <c r="E23" s="15">
        <v>5</v>
      </c>
      <c r="F23" s="17">
        <v>0</v>
      </c>
      <c r="G23" s="17">
        <f t="shared" ref="G23:G24" si="7">F23+E23</f>
        <v>5</v>
      </c>
      <c r="H23" s="18">
        <v>200000</v>
      </c>
      <c r="I23" s="20">
        <f t="shared" ref="I23:I24" si="8">H23*D23</f>
        <v>1600000</v>
      </c>
      <c r="J23" s="20">
        <f t="shared" ref="J23:J24" si="9">H23*E23</f>
        <v>1000000</v>
      </c>
      <c r="K23" s="20">
        <f t="shared" ref="K23:K24" si="10">H23*F23</f>
        <v>0</v>
      </c>
      <c r="L23" s="20">
        <f t="shared" ref="L23:L24" si="11">H23*G23</f>
        <v>1000000</v>
      </c>
      <c r="M23" s="11"/>
      <c r="N23" s="2"/>
      <c r="O23" s="2"/>
    </row>
    <row r="24" spans="1:17">
      <c r="A24" s="12">
        <v>10</v>
      </c>
      <c r="B24" s="25" t="s">
        <v>35</v>
      </c>
      <c r="C24" s="12" t="s">
        <v>30</v>
      </c>
      <c r="D24" s="26">
        <v>1</v>
      </c>
      <c r="E24" s="15">
        <v>0</v>
      </c>
      <c r="F24" s="17">
        <v>0</v>
      </c>
      <c r="G24" s="17">
        <f t="shared" si="7"/>
        <v>0</v>
      </c>
      <c r="H24" s="18">
        <v>2000000</v>
      </c>
      <c r="I24" s="20">
        <f t="shared" si="8"/>
        <v>2000000</v>
      </c>
      <c r="J24" s="20">
        <f t="shared" si="9"/>
        <v>0</v>
      </c>
      <c r="K24" s="20">
        <f t="shared" si="10"/>
        <v>0</v>
      </c>
      <c r="L24" s="20">
        <f t="shared" si="11"/>
        <v>0</v>
      </c>
      <c r="M24" s="11"/>
      <c r="N24" s="2"/>
      <c r="O24" s="2"/>
    </row>
    <row r="25" spans="1:17">
      <c r="A25" s="49" t="s">
        <v>31</v>
      </c>
      <c r="B25" s="49"/>
      <c r="C25" s="49"/>
      <c r="D25" s="49"/>
      <c r="E25" s="49"/>
      <c r="F25" s="49"/>
      <c r="G25" s="49"/>
      <c r="H25" s="49"/>
      <c r="I25" s="20">
        <f>SUM(I22:I24)</f>
        <v>7200000</v>
      </c>
      <c r="J25" s="20">
        <f t="shared" ref="J25:L25" si="12">SUM(J22:J24)</f>
        <v>2950000</v>
      </c>
      <c r="K25" s="20">
        <f t="shared" si="12"/>
        <v>150000</v>
      </c>
      <c r="L25" s="20">
        <f t="shared" si="12"/>
        <v>3100000</v>
      </c>
      <c r="M25" s="23"/>
      <c r="N25" s="2"/>
      <c r="O25" s="2"/>
    </row>
    <row r="26" spans="1:17" ht="15.75">
      <c r="A26" s="28"/>
      <c r="B26" s="58" t="s">
        <v>36</v>
      </c>
      <c r="C26" s="59"/>
      <c r="D26" s="59"/>
      <c r="E26" s="59"/>
      <c r="F26" s="59"/>
      <c r="G26" s="59"/>
      <c r="H26" s="60"/>
      <c r="I26" s="29">
        <f>I25+I20+I16</f>
        <v>549000000</v>
      </c>
      <c r="J26" s="29">
        <f t="shared" ref="J26:L26" si="13">J25+J20+J16</f>
        <v>314300000</v>
      </c>
      <c r="K26" s="29">
        <f t="shared" si="13"/>
        <v>21100000</v>
      </c>
      <c r="L26" s="29">
        <f t="shared" si="13"/>
        <v>335400000</v>
      </c>
      <c r="M26" s="11"/>
      <c r="N26" s="30"/>
      <c r="O26" s="31"/>
      <c r="P26" s="2"/>
      <c r="Q26" s="2"/>
    </row>
    <row r="27" spans="1:17" ht="15.75">
      <c r="A27" s="32"/>
      <c r="B27" s="58" t="s">
        <v>37</v>
      </c>
      <c r="C27" s="59"/>
      <c r="D27" s="59"/>
      <c r="E27" s="59"/>
      <c r="F27" s="59"/>
      <c r="G27" s="59"/>
      <c r="H27" s="60"/>
      <c r="I27" s="29"/>
      <c r="J27" s="29">
        <v>31225000</v>
      </c>
      <c r="K27" s="29">
        <f>-K26*0.25</f>
        <v>-5275000</v>
      </c>
      <c r="L27" s="29">
        <f>J27+K27</f>
        <v>25950000</v>
      </c>
      <c r="M27" s="11"/>
      <c r="N27" s="30"/>
      <c r="O27" s="31"/>
      <c r="P27" s="2"/>
      <c r="Q27" s="2"/>
    </row>
    <row r="28" spans="1:17" ht="15.75">
      <c r="A28" s="32"/>
      <c r="B28" s="58" t="s">
        <v>38</v>
      </c>
      <c r="C28" s="59"/>
      <c r="D28" s="59"/>
      <c r="E28" s="59"/>
      <c r="F28" s="59"/>
      <c r="G28" s="59"/>
      <c r="H28" s="60"/>
      <c r="I28" s="29"/>
      <c r="J28" s="29">
        <f t="shared" ref="J28:K28" si="14">J26+J27</f>
        <v>345525000</v>
      </c>
      <c r="K28" s="29">
        <f t="shared" si="14"/>
        <v>15825000</v>
      </c>
      <c r="L28" s="29">
        <f>J28+K28</f>
        <v>361350000</v>
      </c>
      <c r="M28" s="11"/>
      <c r="N28" s="30"/>
      <c r="O28" s="31"/>
      <c r="P28" s="2"/>
      <c r="Q28" s="2"/>
    </row>
    <row r="29" spans="1:17" ht="15.75">
      <c r="A29" s="32"/>
      <c r="B29" s="58" t="s">
        <v>39</v>
      </c>
      <c r="C29" s="59"/>
      <c r="D29" s="59"/>
      <c r="E29" s="59"/>
      <c r="F29" s="59"/>
      <c r="G29" s="59"/>
      <c r="H29" s="60"/>
      <c r="I29" s="29">
        <f>I26*18%</f>
        <v>98820000</v>
      </c>
      <c r="J29" s="29">
        <f>J28*18%</f>
        <v>62194500</v>
      </c>
      <c r="K29" s="29">
        <f>K28*18%</f>
        <v>2848500</v>
      </c>
      <c r="L29" s="29">
        <f>L28*18%</f>
        <v>65043000</v>
      </c>
      <c r="M29" s="2"/>
      <c r="N29" s="2"/>
      <c r="O29" s="2"/>
      <c r="P29" s="2"/>
      <c r="Q29" s="2"/>
    </row>
    <row r="30" spans="1:17" ht="15.75">
      <c r="A30" s="32"/>
      <c r="B30" s="58" t="s">
        <v>40</v>
      </c>
      <c r="C30" s="59"/>
      <c r="D30" s="59"/>
      <c r="E30" s="59"/>
      <c r="F30" s="59"/>
      <c r="G30" s="59"/>
      <c r="H30" s="60"/>
      <c r="I30" s="29">
        <f>I29+I26</f>
        <v>647820000</v>
      </c>
      <c r="J30" s="29">
        <f t="shared" ref="J30:K30" si="15">J28+J29</f>
        <v>407719500</v>
      </c>
      <c r="K30" s="29">
        <f t="shared" si="15"/>
        <v>18673500</v>
      </c>
      <c r="L30" s="29">
        <f>J30+K30</f>
        <v>426393000</v>
      </c>
      <c r="M30" s="11"/>
      <c r="N30" s="33"/>
      <c r="O30" s="2"/>
      <c r="P30" s="2"/>
      <c r="Q30" s="2"/>
    </row>
    <row r="31" spans="1:17">
      <c r="A31" s="57" t="s">
        <v>41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2"/>
      <c r="N31" s="2"/>
      <c r="O31" s="2"/>
      <c r="P31" s="2"/>
      <c r="Q31" s="2"/>
    </row>
    <row r="32" spans="1:17">
      <c r="A32" s="57" t="s">
        <v>74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2"/>
      <c r="N32" s="2"/>
      <c r="O32" s="2"/>
      <c r="P32" s="2"/>
      <c r="Q32" s="2"/>
    </row>
    <row r="33" spans="1:17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"/>
      <c r="N33" s="2"/>
      <c r="O33" s="2"/>
      <c r="P33" s="2"/>
      <c r="Q33" s="2"/>
    </row>
    <row r="34" spans="1:1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2"/>
      <c r="N34" s="2"/>
    </row>
    <row r="35" spans="1:17" ht="15.75">
      <c r="B35" s="36"/>
      <c r="C35" s="37"/>
      <c r="D35" s="38"/>
      <c r="E35" s="39"/>
      <c r="F35" s="39"/>
      <c r="G35" s="39"/>
      <c r="H35" s="6"/>
      <c r="I35" s="1"/>
      <c r="J35" s="1"/>
      <c r="K35" s="1"/>
      <c r="L35" s="1"/>
    </row>
    <row r="36" spans="1:17">
      <c r="B36" s="2"/>
      <c r="C36" s="2"/>
      <c r="D36" s="2"/>
      <c r="E36" s="40"/>
      <c r="F36" s="40"/>
      <c r="G36" s="40"/>
      <c r="H36" s="2"/>
      <c r="I36" s="2"/>
      <c r="J36" s="41"/>
      <c r="K36" s="2"/>
      <c r="L36" s="2"/>
    </row>
    <row r="37" spans="1:17">
      <c r="B37" s="2"/>
      <c r="C37" s="2"/>
      <c r="D37" s="2"/>
      <c r="E37" s="40"/>
      <c r="F37" s="40"/>
      <c r="G37" s="40"/>
      <c r="H37" s="2"/>
      <c r="I37" s="2"/>
      <c r="J37" s="41"/>
      <c r="K37" s="2"/>
      <c r="L37" s="2"/>
    </row>
    <row r="38" spans="1:17">
      <c r="B38" s="2"/>
      <c r="C38" s="2"/>
      <c r="D38" s="2"/>
      <c r="E38" s="40"/>
      <c r="F38" s="40"/>
      <c r="G38" s="40"/>
      <c r="H38" s="2"/>
      <c r="I38" s="2"/>
      <c r="J38" s="41"/>
      <c r="K38" s="2"/>
      <c r="L38" s="2"/>
    </row>
    <row r="39" spans="1:17">
      <c r="B39" s="2"/>
      <c r="C39" s="2"/>
      <c r="D39" s="2"/>
      <c r="E39" s="40"/>
      <c r="F39" s="40"/>
      <c r="G39" s="40"/>
      <c r="H39" s="2"/>
      <c r="I39" s="2"/>
      <c r="J39" s="41"/>
      <c r="K39" s="2"/>
      <c r="L39" s="2"/>
    </row>
    <row r="40" spans="1:17">
      <c r="B40" s="2"/>
      <c r="C40" s="2"/>
      <c r="D40" s="2"/>
      <c r="E40" s="40"/>
      <c r="F40" s="40"/>
      <c r="G40" s="40"/>
      <c r="H40" s="2"/>
      <c r="I40" s="2"/>
      <c r="J40" s="41"/>
      <c r="K40" s="2"/>
      <c r="L40" s="2"/>
    </row>
    <row r="41" spans="1:17">
      <c r="B41" s="2"/>
      <c r="C41" s="2"/>
      <c r="D41" s="2"/>
      <c r="E41" s="40"/>
      <c r="F41" s="40"/>
      <c r="G41" s="40"/>
      <c r="H41" s="2"/>
      <c r="I41" s="2"/>
      <c r="J41" s="41"/>
      <c r="K41" s="2"/>
      <c r="L41" s="2"/>
    </row>
    <row r="42" spans="1:17">
      <c r="B42" s="2"/>
      <c r="C42" s="2"/>
      <c r="D42" s="2"/>
      <c r="E42" s="40"/>
      <c r="F42" s="40"/>
      <c r="G42" s="40"/>
      <c r="H42" s="2"/>
      <c r="I42" s="2"/>
      <c r="J42" s="41"/>
      <c r="K42" s="2"/>
      <c r="L42" s="2"/>
    </row>
    <row r="43" spans="1:17">
      <c r="B43" s="2"/>
      <c r="C43" s="2"/>
      <c r="D43" s="2"/>
      <c r="E43" s="40"/>
      <c r="F43" s="40"/>
      <c r="G43" s="40"/>
      <c r="H43" s="2"/>
      <c r="I43" s="2"/>
      <c r="J43" s="41"/>
      <c r="K43" s="2"/>
      <c r="L43" s="2"/>
    </row>
  </sheetData>
  <mergeCells count="27">
    <mergeCell ref="A32:L32"/>
    <mergeCell ref="B26:H26"/>
    <mergeCell ref="B27:H27"/>
    <mergeCell ref="B28:H28"/>
    <mergeCell ref="B29:H29"/>
    <mergeCell ref="B30:H30"/>
    <mergeCell ref="A31:L31"/>
    <mergeCell ref="A25:H25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1:L1"/>
    <mergeCell ref="A2:L2"/>
    <mergeCell ref="A3:L3"/>
    <mergeCell ref="A4:K4"/>
    <mergeCell ref="A6:G6"/>
    <mergeCell ref="I6:L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colBreaks count="1" manualBreakCount="1">
    <brk id="12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55D05-6EEC-40C7-81EF-A275126A334E}">
  <dimension ref="A1:Q43"/>
  <sheetViews>
    <sheetView workbookViewId="0">
      <selection activeCell="A10" sqref="A10:L10"/>
    </sheetView>
  </sheetViews>
  <sheetFormatPr baseColWidth="10" defaultColWidth="11.42578125" defaultRowHeight="15"/>
  <cols>
    <col min="1" max="1" width="5.140625" style="3" customWidth="1"/>
    <col min="2" max="2" width="62.42578125" style="3" customWidth="1"/>
    <col min="3" max="7" width="11.42578125" style="3"/>
    <col min="8" max="8" width="12.5703125" style="3" customWidth="1"/>
    <col min="9" max="9" width="15.28515625" style="3" bestFit="1" customWidth="1"/>
    <col min="10" max="10" width="15.28515625" style="42" bestFit="1" customWidth="1"/>
    <col min="11" max="11" width="14.140625" style="3" bestFit="1" customWidth="1"/>
    <col min="12" max="12" width="15.28515625" style="3" bestFit="1" customWidth="1"/>
    <col min="13" max="16384" width="11.42578125" style="3"/>
  </cols>
  <sheetData>
    <row r="1" spans="1:15" ht="15.7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2"/>
    </row>
    <row r="2" spans="1:15" ht="15.7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  <c r="N2" s="2"/>
      <c r="O2" s="2"/>
    </row>
    <row r="3" spans="1:15" ht="18.75">
      <c r="A3" s="45" t="s">
        <v>76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2"/>
      <c r="N3" s="2"/>
      <c r="O3" s="2"/>
    </row>
    <row r="4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5"/>
      <c r="M4" s="2"/>
      <c r="N4" s="2"/>
      <c r="O4" s="2"/>
    </row>
    <row r="5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2"/>
      <c r="N5" s="2"/>
      <c r="O5" s="2"/>
    </row>
    <row r="6" spans="1:15">
      <c r="A6" s="47" t="s">
        <v>5</v>
      </c>
      <c r="B6" s="47"/>
      <c r="C6" s="47"/>
      <c r="D6" s="47"/>
      <c r="E6" s="47"/>
      <c r="F6" s="47"/>
      <c r="G6" s="47"/>
      <c r="H6" s="6"/>
      <c r="I6" s="48"/>
      <c r="J6" s="48"/>
      <c r="K6" s="48"/>
      <c r="L6" s="48"/>
      <c r="M6" s="2"/>
      <c r="N6" s="2"/>
      <c r="O6" s="2"/>
    </row>
    <row r="7" spans="1:15">
      <c r="A7" s="47" t="s">
        <v>6</v>
      </c>
      <c r="B7" s="47"/>
      <c r="C7" s="47"/>
      <c r="D7" s="47"/>
      <c r="E7" s="47"/>
      <c r="F7" s="47"/>
      <c r="G7" s="7"/>
      <c r="H7" s="2"/>
      <c r="I7" s="48" t="s">
        <v>75</v>
      </c>
      <c r="J7" s="48"/>
      <c r="K7" s="48"/>
      <c r="L7" s="48"/>
      <c r="M7" s="2"/>
      <c r="N7" s="2"/>
      <c r="O7" s="2"/>
    </row>
    <row r="8" spans="1:15">
      <c r="A8" s="50" t="s">
        <v>8</v>
      </c>
      <c r="B8" s="50" t="s">
        <v>9</v>
      </c>
      <c r="C8" s="50" t="s">
        <v>10</v>
      </c>
      <c r="D8" s="51" t="s">
        <v>11</v>
      </c>
      <c r="E8" s="51"/>
      <c r="F8" s="51"/>
      <c r="G8" s="51"/>
      <c r="H8" s="52" t="s">
        <v>12</v>
      </c>
      <c r="I8" s="50" t="s">
        <v>13</v>
      </c>
      <c r="J8" s="50"/>
      <c r="K8" s="50"/>
      <c r="L8" s="50"/>
      <c r="M8" s="2"/>
      <c r="N8" s="2"/>
      <c r="O8" s="2"/>
    </row>
    <row r="9" spans="1:15" ht="17.25" customHeight="1">
      <c r="A9" s="50"/>
      <c r="B9" s="50"/>
      <c r="C9" s="50"/>
      <c r="D9" s="8" t="s">
        <v>14</v>
      </c>
      <c r="E9" s="9" t="s">
        <v>15</v>
      </c>
      <c r="F9" s="9" t="s">
        <v>16</v>
      </c>
      <c r="G9" s="9" t="s">
        <v>17</v>
      </c>
      <c r="H9" s="52"/>
      <c r="I9" s="9" t="s">
        <v>14</v>
      </c>
      <c r="J9" s="10" t="s">
        <v>15</v>
      </c>
      <c r="K9" s="10" t="s">
        <v>16</v>
      </c>
      <c r="L9" s="10" t="s">
        <v>17</v>
      </c>
      <c r="M9" s="2"/>
      <c r="N9" s="2"/>
      <c r="O9" s="11"/>
    </row>
    <row r="10" spans="1:15">
      <c r="A10" s="53" t="s">
        <v>18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5"/>
      <c r="M10" s="2"/>
      <c r="N10" s="2"/>
      <c r="O10" s="11"/>
    </row>
    <row r="11" spans="1:15">
      <c r="A11" s="12">
        <v>1</v>
      </c>
      <c r="B11" s="13" t="s">
        <v>19</v>
      </c>
      <c r="C11" s="12" t="s">
        <v>20</v>
      </c>
      <c r="D11" s="14">
        <v>24</v>
      </c>
      <c r="E11" s="16">
        <v>14</v>
      </c>
      <c r="F11" s="16">
        <v>1</v>
      </c>
      <c r="G11" s="17">
        <f>F11+E11</f>
        <v>15</v>
      </c>
      <c r="H11" s="18">
        <v>5000000</v>
      </c>
      <c r="I11" s="20">
        <f>H11*D11</f>
        <v>120000000</v>
      </c>
      <c r="J11" s="20">
        <f>H11*E11</f>
        <v>70000000</v>
      </c>
      <c r="K11" s="20">
        <f>H11*F11</f>
        <v>5000000</v>
      </c>
      <c r="L11" s="20">
        <f>H11*G11</f>
        <v>75000000</v>
      </c>
      <c r="M11" s="2"/>
      <c r="N11" s="2"/>
      <c r="O11" s="2"/>
    </row>
    <row r="12" spans="1:15">
      <c r="A12" s="12">
        <v>2</v>
      </c>
      <c r="B12" s="21" t="s">
        <v>21</v>
      </c>
      <c r="C12" s="12" t="s">
        <v>20</v>
      </c>
      <c r="D12" s="14">
        <v>24</v>
      </c>
      <c r="E12" s="16">
        <v>14</v>
      </c>
      <c r="F12" s="16">
        <v>1</v>
      </c>
      <c r="G12" s="17">
        <f t="shared" ref="G12:G15" si="0">F12+E12</f>
        <v>15</v>
      </c>
      <c r="H12" s="18">
        <v>3250000</v>
      </c>
      <c r="I12" s="20">
        <f t="shared" ref="I12:I15" si="1">H12*D12</f>
        <v>78000000</v>
      </c>
      <c r="J12" s="20">
        <f t="shared" ref="J12:J15" si="2">H12*E12</f>
        <v>45500000</v>
      </c>
      <c r="K12" s="20">
        <f t="shared" ref="K12:K15" si="3">H12*F12</f>
        <v>3250000</v>
      </c>
      <c r="L12" s="20">
        <f t="shared" ref="L12:L15" si="4">H12*G12</f>
        <v>48750000</v>
      </c>
      <c r="M12" s="2"/>
      <c r="N12" s="2"/>
      <c r="O12" s="2"/>
    </row>
    <row r="13" spans="1:15">
      <c r="A13" s="12">
        <v>3</v>
      </c>
      <c r="B13" s="21" t="s">
        <v>22</v>
      </c>
      <c r="C13" s="12" t="s">
        <v>20</v>
      </c>
      <c r="D13" s="14">
        <v>24</v>
      </c>
      <c r="E13" s="16">
        <v>14</v>
      </c>
      <c r="F13" s="16">
        <v>1</v>
      </c>
      <c r="G13" s="22">
        <f t="shared" si="0"/>
        <v>15</v>
      </c>
      <c r="H13" s="18">
        <v>3000000</v>
      </c>
      <c r="I13" s="20">
        <f t="shared" si="1"/>
        <v>72000000</v>
      </c>
      <c r="J13" s="20">
        <f t="shared" si="2"/>
        <v>42000000</v>
      </c>
      <c r="K13" s="20">
        <f t="shared" si="3"/>
        <v>3000000</v>
      </c>
      <c r="L13" s="20">
        <f t="shared" si="4"/>
        <v>45000000</v>
      </c>
      <c r="M13" s="2"/>
      <c r="N13" s="2"/>
      <c r="O13" s="2"/>
    </row>
    <row r="14" spans="1:15">
      <c r="A14" s="12">
        <v>4</v>
      </c>
      <c r="B14" s="21" t="s">
        <v>23</v>
      </c>
      <c r="C14" s="12" t="s">
        <v>20</v>
      </c>
      <c r="D14" s="14">
        <v>144</v>
      </c>
      <c r="E14" s="16">
        <v>84</v>
      </c>
      <c r="F14" s="16">
        <v>6</v>
      </c>
      <c r="G14" s="22">
        <f t="shared" si="0"/>
        <v>90</v>
      </c>
      <c r="H14" s="18">
        <v>1200000</v>
      </c>
      <c r="I14" s="20">
        <f t="shared" si="1"/>
        <v>172800000</v>
      </c>
      <c r="J14" s="20">
        <f t="shared" si="2"/>
        <v>100800000</v>
      </c>
      <c r="K14" s="20">
        <f t="shared" si="3"/>
        <v>7200000</v>
      </c>
      <c r="L14" s="20">
        <f t="shared" si="4"/>
        <v>108000000</v>
      </c>
      <c r="M14" s="2"/>
      <c r="N14" s="2"/>
      <c r="O14" s="2"/>
    </row>
    <row r="15" spans="1:15">
      <c r="A15" s="12">
        <v>5</v>
      </c>
      <c r="B15" s="21" t="s">
        <v>24</v>
      </c>
      <c r="C15" s="12" t="s">
        <v>20</v>
      </c>
      <c r="D15" s="14">
        <v>13</v>
      </c>
      <c r="E15" s="16">
        <v>13</v>
      </c>
      <c r="F15" s="16">
        <v>0</v>
      </c>
      <c r="G15" s="22">
        <f t="shared" si="0"/>
        <v>13</v>
      </c>
      <c r="H15" s="18">
        <v>3000000</v>
      </c>
      <c r="I15" s="20">
        <f t="shared" si="1"/>
        <v>39000000</v>
      </c>
      <c r="J15" s="20">
        <f t="shared" si="2"/>
        <v>39000000</v>
      </c>
      <c r="K15" s="20">
        <f t="shared" si="3"/>
        <v>0</v>
      </c>
      <c r="L15" s="20">
        <f t="shared" si="4"/>
        <v>39000000</v>
      </c>
      <c r="M15" s="23"/>
      <c r="N15" s="2"/>
      <c r="O15" s="2"/>
    </row>
    <row r="16" spans="1:15">
      <c r="A16" s="49" t="s">
        <v>25</v>
      </c>
      <c r="B16" s="49"/>
      <c r="C16" s="49"/>
      <c r="D16" s="49"/>
      <c r="E16" s="49"/>
      <c r="F16" s="49"/>
      <c r="G16" s="49"/>
      <c r="H16" s="49"/>
      <c r="I16" s="20">
        <f>SUM(I11:I15)</f>
        <v>481800000</v>
      </c>
      <c r="J16" s="17">
        <f t="shared" ref="J16:L16" si="5">SUM(J11:J15)</f>
        <v>297300000</v>
      </c>
      <c r="K16" s="19">
        <f t="shared" si="5"/>
        <v>18450000</v>
      </c>
      <c r="L16" s="19">
        <f t="shared" si="5"/>
        <v>315750000</v>
      </c>
      <c r="M16" s="23"/>
      <c r="N16" s="2"/>
      <c r="O16" s="2"/>
    </row>
    <row r="17" spans="1:17">
      <c r="A17" s="12"/>
      <c r="B17" s="56" t="s">
        <v>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"/>
      <c r="N17" s="2"/>
      <c r="O17" s="2"/>
    </row>
    <row r="18" spans="1:17" ht="24">
      <c r="A18" s="12">
        <v>6</v>
      </c>
      <c r="B18" s="21" t="s">
        <v>27</v>
      </c>
      <c r="C18" s="12" t="s">
        <v>28</v>
      </c>
      <c r="D18" s="24">
        <v>48</v>
      </c>
      <c r="E18" s="17">
        <v>28</v>
      </c>
      <c r="F18" s="17">
        <v>2</v>
      </c>
      <c r="G18" s="17">
        <f>F18+E18</f>
        <v>30</v>
      </c>
      <c r="H18" s="18">
        <v>950000</v>
      </c>
      <c r="I18" s="20">
        <f>H18*D18</f>
        <v>45600000</v>
      </c>
      <c r="J18" s="20">
        <f>H18*E18</f>
        <v>26600000</v>
      </c>
      <c r="K18" s="20">
        <f>H18*F18</f>
        <v>1900000</v>
      </c>
      <c r="L18" s="20">
        <f>H18*G18</f>
        <v>28500000</v>
      </c>
      <c r="M18" s="2"/>
      <c r="N18" s="2"/>
      <c r="O18" s="2"/>
    </row>
    <row r="19" spans="1:17" ht="24">
      <c r="A19" s="12">
        <v>7</v>
      </c>
      <c r="B19" s="21" t="s">
        <v>29</v>
      </c>
      <c r="C19" s="12" t="s">
        <v>30</v>
      </c>
      <c r="D19" s="24">
        <v>6</v>
      </c>
      <c r="E19" s="17">
        <v>3.5</v>
      </c>
      <c r="F19" s="17">
        <v>0.25</v>
      </c>
      <c r="G19" s="17">
        <f>F19+E19</f>
        <v>3.75</v>
      </c>
      <c r="H19" s="18">
        <v>2400000</v>
      </c>
      <c r="I19" s="20">
        <f>H19*D19</f>
        <v>14400000</v>
      </c>
      <c r="J19" s="20">
        <f>H19*E19</f>
        <v>8400000</v>
      </c>
      <c r="K19" s="20">
        <f>H19*F19</f>
        <v>600000</v>
      </c>
      <c r="L19" s="20">
        <f>H19*G19</f>
        <v>9000000</v>
      </c>
      <c r="M19" s="2"/>
      <c r="N19" s="2"/>
      <c r="O19" s="2"/>
    </row>
    <row r="20" spans="1:17">
      <c r="A20" s="49" t="s">
        <v>31</v>
      </c>
      <c r="B20" s="49"/>
      <c r="C20" s="49"/>
      <c r="D20" s="49"/>
      <c r="E20" s="49"/>
      <c r="F20" s="49"/>
      <c r="G20" s="49"/>
      <c r="H20" s="49"/>
      <c r="I20" s="20">
        <f>SUM(I18:I19)</f>
        <v>60000000</v>
      </c>
      <c r="J20" s="20">
        <f t="shared" ref="J20:L20" si="6">SUM(J18:J19)</f>
        <v>35000000</v>
      </c>
      <c r="K20" s="20">
        <f t="shared" si="6"/>
        <v>2500000</v>
      </c>
      <c r="L20" s="20">
        <f t="shared" si="6"/>
        <v>37500000</v>
      </c>
      <c r="M20" s="23"/>
      <c r="N20" s="2"/>
      <c r="O20" s="2"/>
    </row>
    <row r="21" spans="1:17">
      <c r="A21" s="56" t="s">
        <v>32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2"/>
      <c r="N21" s="2"/>
      <c r="O21" s="2"/>
    </row>
    <row r="22" spans="1:17">
      <c r="A22" s="12">
        <v>8</v>
      </c>
      <c r="B22" s="25" t="s">
        <v>33</v>
      </c>
      <c r="C22" s="12" t="s">
        <v>30</v>
      </c>
      <c r="D22" s="24">
        <v>24</v>
      </c>
      <c r="E22" s="17">
        <v>14</v>
      </c>
      <c r="F22" s="17">
        <v>1</v>
      </c>
      <c r="G22" s="17">
        <f>F22+E22</f>
        <v>15</v>
      </c>
      <c r="H22" s="18">
        <v>150000</v>
      </c>
      <c r="I22" s="20">
        <f>H22*D22</f>
        <v>3600000</v>
      </c>
      <c r="J22" s="20">
        <f>H22*E22</f>
        <v>2100000</v>
      </c>
      <c r="K22" s="20">
        <f>H22*F22</f>
        <v>150000</v>
      </c>
      <c r="L22" s="20">
        <f>H22*G22</f>
        <v>2250000</v>
      </c>
      <c r="M22" s="11"/>
      <c r="N22" s="2"/>
      <c r="O22" s="2"/>
    </row>
    <row r="23" spans="1:17">
      <c r="A23" s="12">
        <v>9</v>
      </c>
      <c r="B23" s="25" t="s">
        <v>34</v>
      </c>
      <c r="C23" s="12" t="s">
        <v>30</v>
      </c>
      <c r="D23" s="26">
        <v>8</v>
      </c>
      <c r="E23" s="15">
        <v>5</v>
      </c>
      <c r="F23" s="17">
        <v>1</v>
      </c>
      <c r="G23" s="17">
        <f t="shared" ref="G23:G24" si="7">F23+E23</f>
        <v>6</v>
      </c>
      <c r="H23" s="18">
        <v>200000</v>
      </c>
      <c r="I23" s="20">
        <f t="shared" ref="I23:I24" si="8">H23*D23</f>
        <v>1600000</v>
      </c>
      <c r="J23" s="20">
        <f t="shared" ref="J23:J24" si="9">H23*E23</f>
        <v>1000000</v>
      </c>
      <c r="K23" s="20">
        <f t="shared" ref="K23:K24" si="10">H23*F23</f>
        <v>200000</v>
      </c>
      <c r="L23" s="20">
        <f t="shared" ref="L23:L24" si="11">H23*G23</f>
        <v>1200000</v>
      </c>
      <c r="M23" s="11"/>
      <c r="N23" s="2"/>
      <c r="O23" s="2"/>
    </row>
    <row r="24" spans="1:17">
      <c r="A24" s="12">
        <v>10</v>
      </c>
      <c r="B24" s="25" t="s">
        <v>35</v>
      </c>
      <c r="C24" s="12" t="s">
        <v>30</v>
      </c>
      <c r="D24" s="26">
        <v>1</v>
      </c>
      <c r="E24" s="15">
        <v>0</v>
      </c>
      <c r="F24" s="17">
        <v>0</v>
      </c>
      <c r="G24" s="17">
        <f t="shared" si="7"/>
        <v>0</v>
      </c>
      <c r="H24" s="18">
        <v>2000000</v>
      </c>
      <c r="I24" s="20">
        <f t="shared" si="8"/>
        <v>2000000</v>
      </c>
      <c r="J24" s="20">
        <f t="shared" si="9"/>
        <v>0</v>
      </c>
      <c r="K24" s="20">
        <f t="shared" si="10"/>
        <v>0</v>
      </c>
      <c r="L24" s="20">
        <f t="shared" si="11"/>
        <v>0</v>
      </c>
      <c r="M24" s="11"/>
      <c r="N24" s="2"/>
      <c r="O24" s="2"/>
    </row>
    <row r="25" spans="1:17">
      <c r="A25" s="49" t="s">
        <v>31</v>
      </c>
      <c r="B25" s="49"/>
      <c r="C25" s="49"/>
      <c r="D25" s="49"/>
      <c r="E25" s="49"/>
      <c r="F25" s="49"/>
      <c r="G25" s="49"/>
      <c r="H25" s="49"/>
      <c r="I25" s="20">
        <f>SUM(I22:I24)</f>
        <v>7200000</v>
      </c>
      <c r="J25" s="20">
        <f t="shared" ref="J25:L25" si="12">SUM(J22:J24)</f>
        <v>3100000</v>
      </c>
      <c r="K25" s="20">
        <f t="shared" si="12"/>
        <v>350000</v>
      </c>
      <c r="L25" s="20">
        <f t="shared" si="12"/>
        <v>3450000</v>
      </c>
      <c r="M25" s="23"/>
      <c r="N25" s="2"/>
      <c r="O25" s="2"/>
    </row>
    <row r="26" spans="1:17" ht="15.75">
      <c r="A26" s="28"/>
      <c r="B26" s="58" t="s">
        <v>36</v>
      </c>
      <c r="C26" s="59"/>
      <c r="D26" s="59"/>
      <c r="E26" s="59"/>
      <c r="F26" s="59"/>
      <c r="G26" s="59"/>
      <c r="H26" s="60"/>
      <c r="I26" s="29">
        <f>I25+I20+I16</f>
        <v>549000000</v>
      </c>
      <c r="J26" s="29">
        <f t="shared" ref="J26:L26" si="13">J25+J20+J16</f>
        <v>335400000</v>
      </c>
      <c r="K26" s="29">
        <f t="shared" si="13"/>
        <v>21300000</v>
      </c>
      <c r="L26" s="29">
        <f t="shared" si="13"/>
        <v>356700000</v>
      </c>
      <c r="M26" s="11"/>
      <c r="N26" s="30"/>
      <c r="O26" s="31"/>
      <c r="P26" s="2"/>
      <c r="Q26" s="2"/>
    </row>
    <row r="27" spans="1:17" ht="15.75">
      <c r="A27" s="32"/>
      <c r="B27" s="58" t="s">
        <v>37</v>
      </c>
      <c r="C27" s="59"/>
      <c r="D27" s="59"/>
      <c r="E27" s="59"/>
      <c r="F27" s="59"/>
      <c r="G27" s="59"/>
      <c r="H27" s="60"/>
      <c r="I27" s="29"/>
      <c r="J27" s="29">
        <v>25950000</v>
      </c>
      <c r="K27" s="29">
        <f>-K26*0.25</f>
        <v>-5325000</v>
      </c>
      <c r="L27" s="29">
        <f>J27+K27</f>
        <v>20625000</v>
      </c>
      <c r="M27" s="11"/>
      <c r="N27" s="30"/>
      <c r="O27" s="31"/>
      <c r="P27" s="2"/>
      <c r="Q27" s="2"/>
    </row>
    <row r="28" spans="1:17" ht="15.75">
      <c r="A28" s="32"/>
      <c r="B28" s="58" t="s">
        <v>38</v>
      </c>
      <c r="C28" s="59"/>
      <c r="D28" s="59"/>
      <c r="E28" s="59"/>
      <c r="F28" s="59"/>
      <c r="G28" s="59"/>
      <c r="H28" s="60"/>
      <c r="I28" s="29"/>
      <c r="J28" s="29">
        <f t="shared" ref="J28:K28" si="14">J26+J27</f>
        <v>361350000</v>
      </c>
      <c r="K28" s="29">
        <f t="shared" si="14"/>
        <v>15975000</v>
      </c>
      <c r="L28" s="29">
        <f>J28+K28</f>
        <v>377325000</v>
      </c>
      <c r="M28" s="11"/>
      <c r="N28" s="30"/>
      <c r="O28" s="31"/>
      <c r="P28" s="2"/>
      <c r="Q28" s="2"/>
    </row>
    <row r="29" spans="1:17" ht="15.75">
      <c r="A29" s="32"/>
      <c r="B29" s="58" t="s">
        <v>39</v>
      </c>
      <c r="C29" s="59"/>
      <c r="D29" s="59"/>
      <c r="E29" s="59"/>
      <c r="F29" s="59"/>
      <c r="G29" s="59"/>
      <c r="H29" s="60"/>
      <c r="I29" s="29">
        <f>I26*18%</f>
        <v>98820000</v>
      </c>
      <c r="J29" s="29">
        <f>J28*18%</f>
        <v>65043000</v>
      </c>
      <c r="K29" s="29">
        <f>K28*18%</f>
        <v>2875500</v>
      </c>
      <c r="L29" s="29">
        <f>L28*18%</f>
        <v>67918500</v>
      </c>
      <c r="M29" s="2"/>
      <c r="N29" s="2"/>
      <c r="O29" s="2"/>
      <c r="P29" s="2"/>
      <c r="Q29" s="2"/>
    </row>
    <row r="30" spans="1:17" ht="15.75">
      <c r="A30" s="32"/>
      <c r="B30" s="58" t="s">
        <v>40</v>
      </c>
      <c r="C30" s="59"/>
      <c r="D30" s="59"/>
      <c r="E30" s="59"/>
      <c r="F30" s="59"/>
      <c r="G30" s="59"/>
      <c r="H30" s="60"/>
      <c r="I30" s="29">
        <f>I29+I26</f>
        <v>647820000</v>
      </c>
      <c r="J30" s="29">
        <f t="shared" ref="J30:K30" si="15">J28+J29</f>
        <v>426393000</v>
      </c>
      <c r="K30" s="29">
        <f t="shared" si="15"/>
        <v>18850500</v>
      </c>
      <c r="L30" s="29">
        <f>J30+K30</f>
        <v>445243500</v>
      </c>
      <c r="M30" s="11"/>
      <c r="N30" s="33"/>
      <c r="O30" s="2"/>
      <c r="P30" s="2"/>
      <c r="Q30" s="2"/>
    </row>
    <row r="31" spans="1:17">
      <c r="A31" s="57" t="s">
        <v>41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2"/>
      <c r="N31" s="2"/>
      <c r="O31" s="2"/>
      <c r="P31" s="2"/>
      <c r="Q31" s="2"/>
    </row>
    <row r="32" spans="1:17">
      <c r="A32" s="57" t="s">
        <v>77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2"/>
      <c r="N32" s="2"/>
      <c r="O32" s="2"/>
      <c r="P32" s="2"/>
      <c r="Q32" s="2"/>
    </row>
    <row r="33" spans="1:17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"/>
      <c r="N33" s="2"/>
      <c r="O33" s="2"/>
      <c r="P33" s="2"/>
      <c r="Q33" s="2"/>
    </row>
    <row r="34" spans="1:1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2"/>
      <c r="N34" s="2"/>
    </row>
    <row r="35" spans="1:17" ht="15.75">
      <c r="B35" s="36"/>
      <c r="C35" s="37"/>
      <c r="D35" s="38"/>
      <c r="E35" s="39"/>
      <c r="F35" s="39"/>
      <c r="G35" s="39"/>
      <c r="H35" s="6"/>
      <c r="I35" s="1"/>
      <c r="J35" s="1"/>
      <c r="K35" s="1"/>
      <c r="L35" s="1"/>
    </row>
    <row r="36" spans="1:17">
      <c r="B36" s="2"/>
      <c r="C36" s="2"/>
      <c r="D36" s="2"/>
      <c r="E36" s="40"/>
      <c r="F36" s="40"/>
      <c r="G36" s="40"/>
      <c r="H36" s="2"/>
      <c r="I36" s="2"/>
      <c r="J36" s="41"/>
      <c r="K36" s="2"/>
      <c r="L36" s="2"/>
    </row>
    <row r="37" spans="1:17">
      <c r="B37" s="2"/>
      <c r="C37" s="2"/>
      <c r="D37" s="2"/>
      <c r="E37" s="40"/>
      <c r="F37" s="40"/>
      <c r="G37" s="40"/>
      <c r="H37" s="2"/>
      <c r="I37" s="2"/>
      <c r="J37" s="41"/>
      <c r="K37" s="2"/>
      <c r="L37" s="2"/>
    </row>
    <row r="38" spans="1:17">
      <c r="B38" s="2"/>
      <c r="C38" s="2"/>
      <c r="D38" s="2"/>
      <c r="E38" s="40"/>
      <c r="F38" s="40"/>
      <c r="G38" s="40"/>
      <c r="H38" s="2"/>
      <c r="I38" s="2"/>
      <c r="J38" s="41"/>
      <c r="K38" s="2"/>
      <c r="L38" s="2"/>
    </row>
    <row r="39" spans="1:17">
      <c r="B39" s="2"/>
      <c r="C39" s="2"/>
      <c r="D39" s="2"/>
      <c r="E39" s="40"/>
      <c r="F39" s="40"/>
      <c r="G39" s="40"/>
      <c r="H39" s="2"/>
      <c r="I39" s="2"/>
      <c r="J39" s="41"/>
      <c r="K39" s="2"/>
      <c r="L39" s="2"/>
    </row>
    <row r="40" spans="1:17">
      <c r="B40" s="2"/>
      <c r="C40" s="2"/>
      <c r="D40" s="2"/>
      <c r="E40" s="40"/>
      <c r="F40" s="40"/>
      <c r="G40" s="40"/>
      <c r="H40" s="2"/>
      <c r="I40" s="2"/>
      <c r="J40" s="41"/>
      <c r="K40" s="2"/>
      <c r="L40" s="2"/>
    </row>
    <row r="41" spans="1:17">
      <c r="B41" s="2"/>
      <c r="C41" s="2"/>
      <c r="D41" s="2"/>
      <c r="E41" s="40"/>
      <c r="F41" s="40"/>
      <c r="G41" s="40"/>
      <c r="H41" s="2"/>
      <c r="I41" s="2"/>
      <c r="J41" s="41"/>
      <c r="K41" s="2"/>
      <c r="L41" s="2"/>
    </row>
    <row r="42" spans="1:17">
      <c r="B42" s="2"/>
      <c r="C42" s="2"/>
      <c r="D42" s="2"/>
      <c r="E42" s="40"/>
      <c r="F42" s="40"/>
      <c r="G42" s="40"/>
      <c r="H42" s="2"/>
      <c r="I42" s="2"/>
      <c r="J42" s="41"/>
      <c r="K42" s="2"/>
      <c r="L42" s="2"/>
    </row>
    <row r="43" spans="1:17">
      <c r="B43" s="2"/>
      <c r="C43" s="2"/>
      <c r="D43" s="2"/>
      <c r="E43" s="40"/>
      <c r="F43" s="40"/>
      <c r="G43" s="40"/>
      <c r="H43" s="2"/>
      <c r="I43" s="2"/>
      <c r="J43" s="41"/>
      <c r="K43" s="2"/>
      <c r="L43" s="2"/>
    </row>
  </sheetData>
  <mergeCells count="27">
    <mergeCell ref="A32:L32"/>
    <mergeCell ref="B26:H26"/>
    <mergeCell ref="B27:H27"/>
    <mergeCell ref="B28:H28"/>
    <mergeCell ref="B29:H29"/>
    <mergeCell ref="B30:H30"/>
    <mergeCell ref="A31:L31"/>
    <mergeCell ref="A25:H25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1:L1"/>
    <mergeCell ref="A2:L2"/>
    <mergeCell ref="A3:L3"/>
    <mergeCell ref="A4:K4"/>
    <mergeCell ref="A6:G6"/>
    <mergeCell ref="I6:L6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2A6B2-45E0-4B0A-9787-AE1759BD06DE}">
  <dimension ref="A1:Q43"/>
  <sheetViews>
    <sheetView tabSelected="1" topLeftCell="A3" workbookViewId="0">
      <selection activeCell="N28" sqref="N28"/>
    </sheetView>
  </sheetViews>
  <sheetFormatPr baseColWidth="10" defaultColWidth="11.42578125" defaultRowHeight="15"/>
  <cols>
    <col min="1" max="1" width="5.140625" style="3" customWidth="1"/>
    <col min="2" max="2" width="62.42578125" style="3" customWidth="1"/>
    <col min="3" max="7" width="11.42578125" style="3"/>
    <col min="8" max="8" width="12.5703125" style="3" customWidth="1"/>
    <col min="9" max="9" width="15.28515625" style="3" bestFit="1" customWidth="1"/>
    <col min="10" max="10" width="15.28515625" style="42" bestFit="1" customWidth="1"/>
    <col min="11" max="11" width="14.140625" style="3" bestFit="1" customWidth="1"/>
    <col min="12" max="12" width="15.28515625" style="3" bestFit="1" customWidth="1"/>
    <col min="13" max="16384" width="11.42578125" style="3"/>
  </cols>
  <sheetData>
    <row r="1" spans="1:15" ht="15.7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2"/>
    </row>
    <row r="2" spans="1:15" ht="15.7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  <c r="N2" s="2"/>
      <c r="O2" s="2"/>
    </row>
    <row r="3" spans="1:15" ht="18.75">
      <c r="A3" s="45" t="s">
        <v>79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2"/>
      <c r="N3" s="2"/>
      <c r="O3" s="2"/>
    </row>
    <row r="4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5"/>
      <c r="M4" s="2"/>
      <c r="N4" s="2"/>
      <c r="O4" s="2"/>
    </row>
    <row r="5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2"/>
      <c r="N5" s="2"/>
      <c r="O5" s="2"/>
    </row>
    <row r="6" spans="1:15">
      <c r="A6" s="47" t="s">
        <v>5</v>
      </c>
      <c r="B6" s="47"/>
      <c r="C6" s="47"/>
      <c r="D6" s="47"/>
      <c r="E6" s="47"/>
      <c r="F6" s="47"/>
      <c r="G6" s="47"/>
      <c r="H6" s="6"/>
      <c r="I6" s="48"/>
      <c r="J6" s="48"/>
      <c r="K6" s="48"/>
      <c r="L6" s="48"/>
      <c r="M6" s="2"/>
      <c r="N6" s="2"/>
      <c r="O6" s="2"/>
    </row>
    <row r="7" spans="1:15">
      <c r="A7" s="47" t="s">
        <v>6</v>
      </c>
      <c r="B7" s="47"/>
      <c r="C7" s="47"/>
      <c r="D7" s="47"/>
      <c r="E7" s="47"/>
      <c r="F7" s="47"/>
      <c r="G7" s="7"/>
      <c r="H7" s="2"/>
      <c r="I7" s="48" t="s">
        <v>78</v>
      </c>
      <c r="J7" s="48"/>
      <c r="K7" s="48"/>
      <c r="L7" s="48"/>
      <c r="M7" s="2"/>
      <c r="N7" s="2"/>
      <c r="O7" s="2"/>
    </row>
    <row r="8" spans="1:15">
      <c r="A8" s="50" t="s">
        <v>8</v>
      </c>
      <c r="B8" s="50" t="s">
        <v>9</v>
      </c>
      <c r="C8" s="50" t="s">
        <v>10</v>
      </c>
      <c r="D8" s="51" t="s">
        <v>11</v>
      </c>
      <c r="E8" s="51"/>
      <c r="F8" s="51"/>
      <c r="G8" s="51"/>
      <c r="H8" s="52" t="s">
        <v>12</v>
      </c>
      <c r="I8" s="50" t="s">
        <v>13</v>
      </c>
      <c r="J8" s="50"/>
      <c r="K8" s="50"/>
      <c r="L8" s="50"/>
      <c r="M8" s="2"/>
      <c r="N8" s="2"/>
      <c r="O8" s="2"/>
    </row>
    <row r="9" spans="1:15" ht="17.25" customHeight="1">
      <c r="A9" s="50"/>
      <c r="B9" s="50"/>
      <c r="C9" s="50"/>
      <c r="D9" s="8" t="s">
        <v>14</v>
      </c>
      <c r="E9" s="9" t="s">
        <v>15</v>
      </c>
      <c r="F9" s="9" t="s">
        <v>16</v>
      </c>
      <c r="G9" s="9" t="s">
        <v>17</v>
      </c>
      <c r="H9" s="52"/>
      <c r="I9" s="9" t="s">
        <v>14</v>
      </c>
      <c r="J9" s="10" t="s">
        <v>15</v>
      </c>
      <c r="K9" s="10" t="s">
        <v>16</v>
      </c>
      <c r="L9" s="10" t="s">
        <v>17</v>
      </c>
      <c r="M9" s="2"/>
      <c r="N9" s="2"/>
      <c r="O9" s="11"/>
    </row>
    <row r="10" spans="1:15">
      <c r="A10" s="53" t="s">
        <v>18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5"/>
      <c r="M10" s="2"/>
      <c r="N10" s="2"/>
      <c r="O10" s="11"/>
    </row>
    <row r="11" spans="1:15">
      <c r="A11" s="12">
        <v>1</v>
      </c>
      <c r="B11" s="13" t="s">
        <v>19</v>
      </c>
      <c r="C11" s="12" t="s">
        <v>20</v>
      </c>
      <c r="D11" s="14">
        <v>24</v>
      </c>
      <c r="E11" s="16">
        <v>15</v>
      </c>
      <c r="F11" s="16">
        <v>1</v>
      </c>
      <c r="G11" s="17">
        <f>F11+E11</f>
        <v>16</v>
      </c>
      <c r="H11" s="18">
        <v>5000000</v>
      </c>
      <c r="I11" s="20">
        <f>H11*D11</f>
        <v>120000000</v>
      </c>
      <c r="J11" s="20">
        <f>H11*E11</f>
        <v>75000000</v>
      </c>
      <c r="K11" s="20">
        <f>H11*F11</f>
        <v>5000000</v>
      </c>
      <c r="L11" s="20">
        <f>H11*G11</f>
        <v>80000000</v>
      </c>
      <c r="M11" s="2"/>
      <c r="N11" s="2"/>
      <c r="O11" s="2"/>
    </row>
    <row r="12" spans="1:15">
      <c r="A12" s="12">
        <v>2</v>
      </c>
      <c r="B12" s="21" t="s">
        <v>21</v>
      </c>
      <c r="C12" s="12" t="s">
        <v>20</v>
      </c>
      <c r="D12" s="14">
        <v>24</v>
      </c>
      <c r="E12" s="16">
        <v>15</v>
      </c>
      <c r="F12" s="16">
        <v>1</v>
      </c>
      <c r="G12" s="17">
        <f t="shared" ref="G12:G15" si="0">F12+E12</f>
        <v>16</v>
      </c>
      <c r="H12" s="18">
        <v>3250000</v>
      </c>
      <c r="I12" s="20">
        <f t="shared" ref="I12:I15" si="1">H12*D12</f>
        <v>78000000</v>
      </c>
      <c r="J12" s="20">
        <f t="shared" ref="J12:J15" si="2">H12*E12</f>
        <v>48750000</v>
      </c>
      <c r="K12" s="20">
        <f t="shared" ref="K12:K15" si="3">H12*F12</f>
        <v>3250000</v>
      </c>
      <c r="L12" s="20">
        <f t="shared" ref="L12:L15" si="4">H12*G12</f>
        <v>52000000</v>
      </c>
      <c r="M12" s="2"/>
      <c r="N12" s="2"/>
      <c r="O12" s="2"/>
    </row>
    <row r="13" spans="1:15">
      <c r="A13" s="12">
        <v>3</v>
      </c>
      <c r="B13" s="21" t="s">
        <v>22</v>
      </c>
      <c r="C13" s="12" t="s">
        <v>20</v>
      </c>
      <c r="D13" s="14">
        <v>24</v>
      </c>
      <c r="E13" s="16">
        <v>15</v>
      </c>
      <c r="F13" s="16">
        <v>1</v>
      </c>
      <c r="G13" s="22">
        <f t="shared" si="0"/>
        <v>16</v>
      </c>
      <c r="H13" s="18">
        <v>3000000</v>
      </c>
      <c r="I13" s="20">
        <f t="shared" si="1"/>
        <v>72000000</v>
      </c>
      <c r="J13" s="20">
        <f t="shared" si="2"/>
        <v>45000000</v>
      </c>
      <c r="K13" s="20">
        <f t="shared" si="3"/>
        <v>3000000</v>
      </c>
      <c r="L13" s="20">
        <f t="shared" si="4"/>
        <v>48000000</v>
      </c>
      <c r="M13" s="2"/>
      <c r="N13" s="2"/>
      <c r="O13" s="2"/>
    </row>
    <row r="14" spans="1:15">
      <c r="A14" s="12">
        <v>4</v>
      </c>
      <c r="B14" s="21" t="s">
        <v>23</v>
      </c>
      <c r="C14" s="12" t="s">
        <v>20</v>
      </c>
      <c r="D14" s="14">
        <v>144</v>
      </c>
      <c r="E14" s="16">
        <v>90</v>
      </c>
      <c r="F14" s="16">
        <v>6</v>
      </c>
      <c r="G14" s="22">
        <f t="shared" si="0"/>
        <v>96</v>
      </c>
      <c r="H14" s="18">
        <v>1200000</v>
      </c>
      <c r="I14" s="20">
        <f t="shared" si="1"/>
        <v>172800000</v>
      </c>
      <c r="J14" s="20">
        <f t="shared" si="2"/>
        <v>108000000</v>
      </c>
      <c r="K14" s="20">
        <f t="shared" si="3"/>
        <v>7200000</v>
      </c>
      <c r="L14" s="20">
        <f t="shared" si="4"/>
        <v>115200000</v>
      </c>
      <c r="M14" s="2"/>
      <c r="N14" s="2"/>
      <c r="O14" s="2"/>
    </row>
    <row r="15" spans="1:15">
      <c r="A15" s="12">
        <v>5</v>
      </c>
      <c r="B15" s="21" t="s">
        <v>24</v>
      </c>
      <c r="C15" s="12" t="s">
        <v>20</v>
      </c>
      <c r="D15" s="14">
        <v>13</v>
      </c>
      <c r="E15" s="16">
        <v>13</v>
      </c>
      <c r="F15" s="16">
        <v>0</v>
      </c>
      <c r="G15" s="22">
        <f t="shared" si="0"/>
        <v>13</v>
      </c>
      <c r="H15" s="18">
        <v>3000000</v>
      </c>
      <c r="I15" s="20">
        <f t="shared" si="1"/>
        <v>39000000</v>
      </c>
      <c r="J15" s="20">
        <f t="shared" si="2"/>
        <v>39000000</v>
      </c>
      <c r="K15" s="20">
        <f t="shared" si="3"/>
        <v>0</v>
      </c>
      <c r="L15" s="20">
        <f t="shared" si="4"/>
        <v>39000000</v>
      </c>
      <c r="M15" s="23"/>
      <c r="N15" s="2"/>
      <c r="O15" s="2"/>
    </row>
    <row r="16" spans="1:15">
      <c r="A16" s="49" t="s">
        <v>25</v>
      </c>
      <c r="B16" s="49"/>
      <c r="C16" s="49"/>
      <c r="D16" s="49"/>
      <c r="E16" s="49"/>
      <c r="F16" s="49"/>
      <c r="G16" s="49"/>
      <c r="H16" s="49"/>
      <c r="I16" s="20">
        <f>SUM(I11:I15)</f>
        <v>481800000</v>
      </c>
      <c r="J16" s="17">
        <f t="shared" ref="J16:L16" si="5">SUM(J11:J15)</f>
        <v>315750000</v>
      </c>
      <c r="K16" s="19">
        <f t="shared" si="5"/>
        <v>18450000</v>
      </c>
      <c r="L16" s="19">
        <f t="shared" si="5"/>
        <v>334200000</v>
      </c>
      <c r="M16" s="23"/>
      <c r="N16" s="2"/>
      <c r="O16" s="2"/>
    </row>
    <row r="17" spans="1:17">
      <c r="A17" s="12"/>
      <c r="B17" s="56" t="s">
        <v>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"/>
      <c r="N17" s="2"/>
      <c r="O17" s="2"/>
    </row>
    <row r="18" spans="1:17" ht="24">
      <c r="A18" s="12">
        <v>6</v>
      </c>
      <c r="B18" s="21" t="s">
        <v>27</v>
      </c>
      <c r="C18" s="12" t="s">
        <v>28</v>
      </c>
      <c r="D18" s="24">
        <v>48</v>
      </c>
      <c r="E18" s="17">
        <v>30</v>
      </c>
      <c r="F18" s="17">
        <v>2</v>
      </c>
      <c r="G18" s="17">
        <f>F18+E18</f>
        <v>32</v>
      </c>
      <c r="H18" s="18">
        <v>950000</v>
      </c>
      <c r="I18" s="20">
        <f>H18*D18</f>
        <v>45600000</v>
      </c>
      <c r="J18" s="20">
        <f>H18*E18</f>
        <v>28500000</v>
      </c>
      <c r="K18" s="20">
        <f>H18*F18</f>
        <v>1900000</v>
      </c>
      <c r="L18" s="20">
        <f>H18*G18</f>
        <v>30400000</v>
      </c>
      <c r="M18" s="2"/>
      <c r="N18" s="2"/>
      <c r="O18" s="2"/>
    </row>
    <row r="19" spans="1:17" ht="24">
      <c r="A19" s="12">
        <v>7</v>
      </c>
      <c r="B19" s="21" t="s">
        <v>29</v>
      </c>
      <c r="C19" s="12" t="s">
        <v>30</v>
      </c>
      <c r="D19" s="24">
        <v>6</v>
      </c>
      <c r="E19" s="17">
        <v>3.75</v>
      </c>
      <c r="F19" s="17">
        <v>0.25</v>
      </c>
      <c r="G19" s="17">
        <f>F19+E19</f>
        <v>4</v>
      </c>
      <c r="H19" s="18">
        <v>2400000</v>
      </c>
      <c r="I19" s="20">
        <f>H19*D19</f>
        <v>14400000</v>
      </c>
      <c r="J19" s="20">
        <f>H19*E19</f>
        <v>9000000</v>
      </c>
      <c r="K19" s="20">
        <f>H19*F19</f>
        <v>600000</v>
      </c>
      <c r="L19" s="20">
        <f>H19*G19</f>
        <v>9600000</v>
      </c>
      <c r="M19" s="2"/>
      <c r="N19" s="2"/>
      <c r="O19" s="2"/>
    </row>
    <row r="20" spans="1:17">
      <c r="A20" s="49" t="s">
        <v>31</v>
      </c>
      <c r="B20" s="49"/>
      <c r="C20" s="49"/>
      <c r="D20" s="49"/>
      <c r="E20" s="49"/>
      <c r="F20" s="49"/>
      <c r="G20" s="49"/>
      <c r="H20" s="49"/>
      <c r="I20" s="20">
        <f>SUM(I18:I19)</f>
        <v>60000000</v>
      </c>
      <c r="J20" s="20">
        <f t="shared" ref="J20:L20" si="6">SUM(J18:J19)</f>
        <v>37500000</v>
      </c>
      <c r="K20" s="20">
        <f t="shared" si="6"/>
        <v>2500000</v>
      </c>
      <c r="L20" s="20">
        <f t="shared" si="6"/>
        <v>40000000</v>
      </c>
      <c r="M20" s="23"/>
      <c r="N20" s="2"/>
      <c r="O20" s="2"/>
    </row>
    <row r="21" spans="1:17">
      <c r="A21" s="56" t="s">
        <v>32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2"/>
      <c r="N21" s="2"/>
      <c r="O21" s="2"/>
    </row>
    <row r="22" spans="1:17">
      <c r="A22" s="12">
        <v>8</v>
      </c>
      <c r="B22" s="25" t="s">
        <v>33</v>
      </c>
      <c r="C22" s="12" t="s">
        <v>30</v>
      </c>
      <c r="D22" s="24">
        <v>24</v>
      </c>
      <c r="E22" s="17">
        <v>15</v>
      </c>
      <c r="F22" s="17">
        <v>1</v>
      </c>
      <c r="G22" s="17">
        <f>F22+E22</f>
        <v>16</v>
      </c>
      <c r="H22" s="18">
        <v>150000</v>
      </c>
      <c r="I22" s="20">
        <f>H22*D22</f>
        <v>3600000</v>
      </c>
      <c r="J22" s="20">
        <f>H22*E22</f>
        <v>2250000</v>
      </c>
      <c r="K22" s="20">
        <f>H22*F22</f>
        <v>150000</v>
      </c>
      <c r="L22" s="20">
        <f>H22*G22</f>
        <v>2400000</v>
      </c>
      <c r="M22" s="11"/>
      <c r="N22" s="2"/>
      <c r="O22" s="2"/>
    </row>
    <row r="23" spans="1:17">
      <c r="A23" s="12">
        <v>9</v>
      </c>
      <c r="B23" s="25" t="s">
        <v>34</v>
      </c>
      <c r="C23" s="12" t="s">
        <v>30</v>
      </c>
      <c r="D23" s="26">
        <v>8</v>
      </c>
      <c r="E23" s="15">
        <v>6</v>
      </c>
      <c r="F23" s="17">
        <v>0</v>
      </c>
      <c r="G23" s="17">
        <f t="shared" ref="G23:G24" si="7">F23+E23</f>
        <v>6</v>
      </c>
      <c r="H23" s="18">
        <v>200000</v>
      </c>
      <c r="I23" s="20">
        <f t="shared" ref="I23:I24" si="8">H23*D23</f>
        <v>1600000</v>
      </c>
      <c r="J23" s="20">
        <f t="shared" ref="J23:J24" si="9">H23*E23</f>
        <v>1200000</v>
      </c>
      <c r="K23" s="20">
        <f t="shared" ref="K23:K24" si="10">H23*F23</f>
        <v>0</v>
      </c>
      <c r="L23" s="20">
        <f t="shared" ref="L23:L24" si="11">H23*G23</f>
        <v>1200000</v>
      </c>
      <c r="M23" s="11"/>
      <c r="N23" s="2"/>
      <c r="O23" s="2"/>
    </row>
    <row r="24" spans="1:17">
      <c r="A24" s="12">
        <v>10</v>
      </c>
      <c r="B24" s="25" t="s">
        <v>35</v>
      </c>
      <c r="C24" s="12" t="s">
        <v>30</v>
      </c>
      <c r="D24" s="26">
        <v>1</v>
      </c>
      <c r="E24" s="15">
        <v>0</v>
      </c>
      <c r="F24" s="17">
        <v>0</v>
      </c>
      <c r="G24" s="17">
        <f t="shared" si="7"/>
        <v>0</v>
      </c>
      <c r="H24" s="18">
        <v>2000000</v>
      </c>
      <c r="I24" s="20">
        <f t="shared" si="8"/>
        <v>2000000</v>
      </c>
      <c r="J24" s="20">
        <f t="shared" si="9"/>
        <v>0</v>
      </c>
      <c r="K24" s="20">
        <f t="shared" si="10"/>
        <v>0</v>
      </c>
      <c r="L24" s="20">
        <f t="shared" si="11"/>
        <v>0</v>
      </c>
      <c r="M24" s="11"/>
      <c r="N24" s="2"/>
      <c r="O24" s="2"/>
    </row>
    <row r="25" spans="1:17">
      <c r="A25" s="49" t="s">
        <v>31</v>
      </c>
      <c r="B25" s="49"/>
      <c r="C25" s="49"/>
      <c r="D25" s="49"/>
      <c r="E25" s="49"/>
      <c r="F25" s="49"/>
      <c r="G25" s="49"/>
      <c r="H25" s="49"/>
      <c r="I25" s="20">
        <f>SUM(I22:I24)</f>
        <v>7200000</v>
      </c>
      <c r="J25" s="20">
        <f t="shared" ref="J25:L25" si="12">SUM(J22:J24)</f>
        <v>3450000</v>
      </c>
      <c r="K25" s="20">
        <f t="shared" si="12"/>
        <v>150000</v>
      </c>
      <c r="L25" s="20">
        <f t="shared" si="12"/>
        <v>3600000</v>
      </c>
      <c r="M25" s="23"/>
      <c r="N25" s="2"/>
      <c r="O25" s="2"/>
    </row>
    <row r="26" spans="1:17" ht="15.75">
      <c r="A26" s="28"/>
      <c r="B26" s="58" t="s">
        <v>36</v>
      </c>
      <c r="C26" s="59"/>
      <c r="D26" s="59"/>
      <c r="E26" s="59"/>
      <c r="F26" s="59"/>
      <c r="G26" s="59"/>
      <c r="H26" s="60"/>
      <c r="I26" s="29">
        <f>I25+I20+I16</f>
        <v>549000000</v>
      </c>
      <c r="J26" s="29">
        <f t="shared" ref="J26:L26" si="13">J25+J20+J16</f>
        <v>356700000</v>
      </c>
      <c r="K26" s="29">
        <f t="shared" si="13"/>
        <v>21100000</v>
      </c>
      <c r="L26" s="29">
        <f t="shared" si="13"/>
        <v>377800000</v>
      </c>
      <c r="M26" s="61">
        <f>+L26/I26</f>
        <v>0.68816029143897994</v>
      </c>
      <c r="N26" s="30"/>
      <c r="O26" s="31"/>
      <c r="P26" s="2"/>
      <c r="Q26" s="2"/>
    </row>
    <row r="27" spans="1:17" ht="15.75">
      <c r="A27" s="32"/>
      <c r="B27" s="58" t="s">
        <v>37</v>
      </c>
      <c r="C27" s="59"/>
      <c r="D27" s="59"/>
      <c r="E27" s="59"/>
      <c r="F27" s="59"/>
      <c r="G27" s="59"/>
      <c r="H27" s="60"/>
      <c r="I27" s="29"/>
      <c r="J27" s="29">
        <v>20625000</v>
      </c>
      <c r="K27" s="29">
        <f>-K26*0.25</f>
        <v>-5275000</v>
      </c>
      <c r="L27" s="29">
        <f>J27+K27</f>
        <v>15350000</v>
      </c>
      <c r="M27" s="11"/>
      <c r="N27" s="30"/>
      <c r="O27" s="31"/>
      <c r="P27" s="2"/>
      <c r="Q27" s="2"/>
    </row>
    <row r="28" spans="1:17" ht="15.75">
      <c r="A28" s="32"/>
      <c r="B28" s="58" t="s">
        <v>38</v>
      </c>
      <c r="C28" s="59"/>
      <c r="D28" s="59"/>
      <c r="E28" s="59"/>
      <c r="F28" s="59"/>
      <c r="G28" s="59"/>
      <c r="H28" s="60"/>
      <c r="I28" s="29"/>
      <c r="J28" s="29">
        <f t="shared" ref="J28:K28" si="14">J26+J27</f>
        <v>377325000</v>
      </c>
      <c r="K28" s="29">
        <f t="shared" si="14"/>
        <v>15825000</v>
      </c>
      <c r="L28" s="29">
        <f>J28+K28</f>
        <v>393150000</v>
      </c>
      <c r="M28" s="11"/>
      <c r="N28" s="30"/>
      <c r="O28" s="31"/>
      <c r="P28" s="2"/>
      <c r="Q28" s="2"/>
    </row>
    <row r="29" spans="1:17" ht="15.75">
      <c r="A29" s="32"/>
      <c r="B29" s="58" t="s">
        <v>39</v>
      </c>
      <c r="C29" s="59"/>
      <c r="D29" s="59"/>
      <c r="E29" s="59"/>
      <c r="F29" s="59"/>
      <c r="G29" s="59"/>
      <c r="H29" s="60"/>
      <c r="I29" s="29">
        <f>I26*18%</f>
        <v>98820000</v>
      </c>
      <c r="J29" s="29">
        <f>J28*18%</f>
        <v>67918500</v>
      </c>
      <c r="K29" s="29">
        <f>K28*18%</f>
        <v>2848500</v>
      </c>
      <c r="L29" s="29">
        <f>L28*18%</f>
        <v>70767000</v>
      </c>
      <c r="M29" s="2"/>
      <c r="N29" s="2"/>
      <c r="O29" s="2"/>
      <c r="P29" s="2"/>
      <c r="Q29" s="2"/>
    </row>
    <row r="30" spans="1:17" ht="15.75">
      <c r="A30" s="32"/>
      <c r="B30" s="58" t="s">
        <v>40</v>
      </c>
      <c r="C30" s="59"/>
      <c r="D30" s="59"/>
      <c r="E30" s="59"/>
      <c r="F30" s="59"/>
      <c r="G30" s="59"/>
      <c r="H30" s="60"/>
      <c r="I30" s="29">
        <f>I29+I26</f>
        <v>647820000</v>
      </c>
      <c r="J30" s="29">
        <f t="shared" ref="J30:K30" si="15">J28+J29</f>
        <v>445243500</v>
      </c>
      <c r="K30" s="29">
        <f t="shared" si="15"/>
        <v>18673500</v>
      </c>
      <c r="L30" s="29">
        <f>J30+K30</f>
        <v>463917000</v>
      </c>
      <c r="M30" s="11"/>
      <c r="N30" s="33"/>
      <c r="O30" s="2"/>
      <c r="P30" s="2"/>
      <c r="Q30" s="2"/>
    </row>
    <row r="31" spans="1:17">
      <c r="A31" s="57" t="s">
        <v>41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2"/>
      <c r="N31" s="2"/>
      <c r="O31" s="2"/>
      <c r="P31" s="2"/>
      <c r="Q31" s="2"/>
    </row>
    <row r="32" spans="1:17">
      <c r="A32" s="57" t="s">
        <v>74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2"/>
      <c r="N32" s="2"/>
      <c r="O32" s="2"/>
      <c r="P32" s="2"/>
      <c r="Q32" s="2"/>
    </row>
    <row r="33" spans="1:17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2"/>
      <c r="N33" s="2"/>
      <c r="O33" s="2"/>
      <c r="P33" s="2"/>
      <c r="Q33" s="2"/>
    </row>
    <row r="34" spans="1:1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2"/>
      <c r="N34" s="2"/>
    </row>
    <row r="35" spans="1:17" ht="15.75">
      <c r="B35" s="36"/>
      <c r="C35" s="37"/>
      <c r="D35" s="38"/>
      <c r="E35" s="39"/>
      <c r="F35" s="39"/>
      <c r="G35" s="39"/>
      <c r="H35" s="6"/>
      <c r="I35" s="1"/>
      <c r="J35" s="1"/>
      <c r="K35" s="1"/>
      <c r="L35" s="1"/>
    </row>
    <row r="36" spans="1:17">
      <c r="B36" s="2"/>
      <c r="C36" s="2"/>
      <c r="D36" s="2"/>
      <c r="E36" s="40"/>
      <c r="F36" s="40"/>
      <c r="G36" s="40"/>
      <c r="H36" s="2"/>
      <c r="I36" s="2"/>
      <c r="J36" s="41"/>
      <c r="K36" s="2"/>
      <c r="L36" s="2"/>
    </row>
    <row r="37" spans="1:17">
      <c r="B37" s="2"/>
      <c r="C37" s="2"/>
      <c r="D37" s="2"/>
      <c r="E37" s="40"/>
      <c r="F37" s="40"/>
      <c r="G37" s="40"/>
      <c r="H37" s="2"/>
      <c r="I37" s="2"/>
      <c r="J37" s="41"/>
      <c r="K37" s="2"/>
      <c r="L37" s="2"/>
    </row>
    <row r="38" spans="1:17">
      <c r="B38" s="2"/>
      <c r="C38" s="2"/>
      <c r="D38" s="2"/>
      <c r="E38" s="40"/>
      <c r="F38" s="40"/>
      <c r="G38" s="40"/>
      <c r="H38" s="2"/>
      <c r="I38" s="2"/>
      <c r="J38" s="41"/>
      <c r="K38" s="2"/>
      <c r="L38" s="2"/>
    </row>
    <row r="39" spans="1:17">
      <c r="B39" s="2"/>
      <c r="C39" s="2"/>
      <c r="D39" s="2"/>
      <c r="E39" s="40"/>
      <c r="F39" s="40"/>
      <c r="G39" s="40"/>
      <c r="H39" s="2"/>
      <c r="I39" s="2"/>
      <c r="J39" s="41"/>
      <c r="K39" s="2"/>
      <c r="L39" s="2"/>
    </row>
    <row r="40" spans="1:17">
      <c r="B40" s="2"/>
      <c r="C40" s="2"/>
      <c r="D40" s="2"/>
      <c r="E40" s="40"/>
      <c r="F40" s="40"/>
      <c r="G40" s="40"/>
      <c r="H40" s="2"/>
      <c r="I40" s="2"/>
      <c r="J40" s="41"/>
      <c r="K40" s="2"/>
      <c r="L40" s="2"/>
    </row>
    <row r="41" spans="1:17">
      <c r="B41" s="2"/>
      <c r="C41" s="2"/>
      <c r="D41" s="2"/>
      <c r="E41" s="40"/>
      <c r="F41" s="40"/>
      <c r="G41" s="40"/>
      <c r="H41" s="2"/>
      <c r="I41" s="2"/>
      <c r="J41" s="41"/>
      <c r="K41" s="2"/>
      <c r="L41" s="2"/>
    </row>
    <row r="42" spans="1:17">
      <c r="B42" s="2"/>
      <c r="C42" s="2"/>
      <c r="D42" s="2"/>
      <c r="E42" s="40"/>
      <c r="F42" s="40"/>
      <c r="G42" s="40"/>
      <c r="H42" s="2"/>
      <c r="I42" s="2"/>
      <c r="J42" s="41"/>
      <c r="K42" s="2"/>
      <c r="L42" s="2"/>
    </row>
    <row r="43" spans="1:17">
      <c r="B43" s="2"/>
      <c r="C43" s="2"/>
      <c r="D43" s="2"/>
      <c r="E43" s="40"/>
      <c r="F43" s="40"/>
      <c r="G43" s="40"/>
      <c r="H43" s="2"/>
      <c r="I43" s="2"/>
      <c r="J43" s="41"/>
      <c r="K43" s="2"/>
      <c r="L43" s="2"/>
    </row>
  </sheetData>
  <mergeCells count="27">
    <mergeCell ref="A1:L1"/>
    <mergeCell ref="A2:L2"/>
    <mergeCell ref="A3:L3"/>
    <mergeCell ref="A4:K4"/>
    <mergeCell ref="A6:G6"/>
    <mergeCell ref="I6:L6"/>
    <mergeCell ref="A25:H25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32:L32"/>
    <mergeCell ref="B26:H26"/>
    <mergeCell ref="B27:H27"/>
    <mergeCell ref="B28:H28"/>
    <mergeCell ref="B29:H29"/>
    <mergeCell ref="B30:H30"/>
    <mergeCell ref="A31:L3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7280E-338C-4F69-B507-965166E5DF09}">
  <dimension ref="B3:F5"/>
  <sheetViews>
    <sheetView showGridLines="0" workbookViewId="0">
      <selection activeCell="D9" sqref="D9"/>
    </sheetView>
  </sheetViews>
  <sheetFormatPr baseColWidth="10" defaultRowHeight="16.5"/>
  <cols>
    <col min="1" max="1" width="11.42578125" style="62"/>
    <col min="2" max="2" width="18.140625" style="64" customWidth="1"/>
    <col min="3" max="3" width="18.42578125" style="62" customWidth="1"/>
    <col min="4" max="4" width="23.5703125" style="62" customWidth="1"/>
    <col min="5" max="5" width="16" style="62" customWidth="1"/>
    <col min="6" max="6" width="13.140625" style="62" customWidth="1"/>
    <col min="7" max="16384" width="11.42578125" style="62"/>
  </cols>
  <sheetData>
    <row r="3" spans="2:6" s="67" customFormat="1" ht="33.75" customHeight="1">
      <c r="B3" s="68" t="s">
        <v>80</v>
      </c>
      <c r="C3" s="68" t="s">
        <v>83</v>
      </c>
      <c r="D3" s="68" t="s">
        <v>84</v>
      </c>
      <c r="E3" s="68" t="s">
        <v>86</v>
      </c>
      <c r="F3" s="68" t="s">
        <v>85</v>
      </c>
    </row>
    <row r="4" spans="2:6" ht="22.5" customHeight="1">
      <c r="B4" s="63" t="s">
        <v>81</v>
      </c>
      <c r="C4" s="65">
        <v>549000000</v>
      </c>
      <c r="D4" s="65">
        <v>377800000</v>
      </c>
      <c r="E4" s="65">
        <f>C4-D4</f>
        <v>171200000</v>
      </c>
      <c r="F4" s="66">
        <f>D4/C4</f>
        <v>0.68816029143897994</v>
      </c>
    </row>
    <row r="5" spans="2:6" ht="22.5" customHeight="1">
      <c r="B5" s="63" t="s">
        <v>82</v>
      </c>
      <c r="C5" s="65">
        <v>333000000</v>
      </c>
      <c r="D5" s="65">
        <v>233640000</v>
      </c>
      <c r="E5" s="65">
        <f>C5-D5</f>
        <v>99360000</v>
      </c>
      <c r="F5" s="66">
        <f>D5/C5</f>
        <v>0.70162162162162167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5</vt:i4>
      </vt:variant>
    </vt:vector>
  </HeadingPairs>
  <TitlesOfParts>
    <vt:vector size="21" baseType="lpstr">
      <vt:lpstr>Mars-Avril 24</vt:lpstr>
      <vt:lpstr>Mai 24</vt:lpstr>
      <vt:lpstr>Juin 24</vt:lpstr>
      <vt:lpstr>Juillet 24</vt:lpstr>
      <vt:lpstr>Aout 24</vt:lpstr>
      <vt:lpstr>Septembre 24</vt:lpstr>
      <vt:lpstr>Octobre 24</vt:lpstr>
      <vt:lpstr>Novembre 24</vt:lpstr>
      <vt:lpstr>Décembre 24</vt:lpstr>
      <vt:lpstr>Janvier 25</vt:lpstr>
      <vt:lpstr>Fevrier 25</vt:lpstr>
      <vt:lpstr>Mars 25</vt:lpstr>
      <vt:lpstr>Avril 25</vt:lpstr>
      <vt:lpstr>Mai 25</vt:lpstr>
      <vt:lpstr>Juin 25</vt:lpstr>
      <vt:lpstr>Feuil1</vt:lpstr>
      <vt:lpstr>'Avril 25'!Zone_d_impression</vt:lpstr>
      <vt:lpstr>'Décembre 24'!Zone_d_impression</vt:lpstr>
      <vt:lpstr>'Fevrier 25'!Zone_d_impression</vt:lpstr>
      <vt:lpstr>'Janvier 25'!Zone_d_impression</vt:lpstr>
      <vt:lpstr>'Novembre 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Odette OUENSOU</cp:lastModifiedBy>
  <cp:lastPrinted>2025-05-20T15:52:45Z</cp:lastPrinted>
  <dcterms:created xsi:type="dcterms:W3CDTF">2015-06-05T18:19:34Z</dcterms:created>
  <dcterms:modified xsi:type="dcterms:W3CDTF">2025-08-12T16:03:19Z</dcterms:modified>
</cp:coreProperties>
</file>