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pascal_guidi_sdpgroupe_com/Documents/Bureau/"/>
    </mc:Choice>
  </mc:AlternateContent>
  <xr:revisionPtr revIDLastSave="0" documentId="8_{C8A6DB90-AEB9-4EFB-B29D-D6352E8800CA}" xr6:coauthVersionLast="47" xr6:coauthVersionMax="47" xr10:uidLastSave="{00000000-0000-0000-0000-000000000000}"/>
  <bookViews>
    <workbookView xWindow="-108" yWindow="-108" windowWidth="23256" windowHeight="12456" xr2:uid="{4213588C-74D1-4DC5-ACE7-D245D1618BA7}"/>
  </bookViews>
  <sheets>
    <sheet name="Décembre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1" l="1"/>
  <c r="K23" i="1"/>
  <c r="J23" i="1"/>
  <c r="H23" i="1"/>
  <c r="M23" i="1" s="1"/>
  <c r="L22" i="1"/>
  <c r="K22" i="1"/>
  <c r="J22" i="1"/>
  <c r="H22" i="1"/>
  <c r="M22" i="1" s="1"/>
  <c r="L21" i="1"/>
  <c r="K21" i="1"/>
  <c r="K24" i="1" s="1"/>
  <c r="J21" i="1"/>
  <c r="J24" i="1" s="1"/>
  <c r="H21" i="1"/>
  <c r="M21" i="1" s="1"/>
  <c r="M18" i="1"/>
  <c r="L18" i="1"/>
  <c r="K18" i="1"/>
  <c r="J18" i="1"/>
  <c r="H18" i="1"/>
  <c r="L17" i="1"/>
  <c r="K17" i="1"/>
  <c r="J17" i="1"/>
  <c r="J19" i="1" s="1"/>
  <c r="H17" i="1"/>
  <c r="M17" i="1" s="1"/>
  <c r="J15" i="1"/>
  <c r="M14" i="1"/>
  <c r="L14" i="1"/>
  <c r="K14" i="1"/>
  <c r="J14" i="1"/>
  <c r="H14" i="1"/>
  <c r="L13" i="1"/>
  <c r="K13" i="1"/>
  <c r="J13" i="1"/>
  <c r="H13" i="1"/>
  <c r="M13" i="1" s="1"/>
  <c r="M12" i="1"/>
  <c r="L12" i="1"/>
  <c r="K12" i="1"/>
  <c r="J12" i="1"/>
  <c r="H12" i="1"/>
  <c r="L11" i="1"/>
  <c r="K11" i="1"/>
  <c r="J11" i="1"/>
  <c r="H11" i="1"/>
  <c r="M11" i="1" s="1"/>
  <c r="K15" i="1" l="1"/>
  <c r="L15" i="1"/>
  <c r="M19" i="1"/>
  <c r="L24" i="1"/>
  <c r="L25" i="1" s="1"/>
  <c r="J25" i="1"/>
  <c r="K19" i="1"/>
  <c r="L19" i="1"/>
  <c r="J26" i="1"/>
  <c r="J29" i="1"/>
  <c r="J30" i="1" s="1"/>
  <c r="K25" i="1"/>
  <c r="M15" i="1"/>
  <c r="M24" i="1"/>
  <c r="M25" i="1" s="1"/>
  <c r="M26" i="1" s="1"/>
  <c r="L26" i="1" l="1"/>
  <c r="L27" i="1" s="1"/>
  <c r="K26" i="1"/>
  <c r="K28" i="1"/>
  <c r="M27" i="1" l="1"/>
  <c r="M28" i="1" s="1"/>
  <c r="L28" i="1"/>
  <c r="K29" i="1"/>
  <c r="K30" i="1" s="1"/>
  <c r="L29" i="1" l="1"/>
  <c r="L30" i="1" s="1"/>
  <c r="M29" i="1"/>
  <c r="M30" i="1" s="1"/>
</calcChain>
</file>

<file path=xl/sharedStrings.xml><?xml version="1.0" encoding="utf-8"?>
<sst xmlns="http://schemas.openxmlformats.org/spreadsheetml/2006/main" count="55" uniqueCount="44">
  <si>
    <t>République du bénin</t>
  </si>
  <si>
    <t>Ministère du Cadre de vie et du Développement durable</t>
  </si>
  <si>
    <t>Décompte provisoire mois de Novembre 2025 №3</t>
  </si>
  <si>
    <t>Objet du marché: REALISATION DE LA MISSION DE DIRECTION DE L'EXECUTION DES TRAVAUX (DET) DU PROJET DE CONSTRUCTION DE L'HOTEL DE VILLE DE PORTO-NOVO</t>
  </si>
  <si>
    <t>Consultant: Société de développement de projets (SDP)</t>
  </si>
  <si>
    <t>Client: Société des infrastructures routieres et de l'amenagement du territoire (SIRAT SA)</t>
  </si>
  <si>
    <t>Marché  №: PI_BEP/PVTD_110292</t>
  </si>
  <si>
    <t>Arrêté au:31/12/2025</t>
  </si>
  <si>
    <t>№.</t>
  </si>
  <si>
    <t>DESIGNATION</t>
  </si>
  <si>
    <t>Unité</t>
  </si>
  <si>
    <t>Quantités</t>
  </si>
  <si>
    <t>P.U.</t>
  </si>
  <si>
    <t>Montant</t>
  </si>
  <si>
    <t>Prévus</t>
  </si>
  <si>
    <t>H/M</t>
  </si>
  <si>
    <t>précédente</t>
  </si>
  <si>
    <t>du mois</t>
  </si>
  <si>
    <t>Cumulé</t>
  </si>
  <si>
    <t xml:space="preserve"> Préstation des experts ( Perdiems et indemnités )</t>
  </si>
  <si>
    <t>Chef de mission</t>
  </si>
  <si>
    <t>H*Mois</t>
  </si>
  <si>
    <t>Forfait Corps d'Etat Secondaire / Technique</t>
  </si>
  <si>
    <t xml:space="preserve">Contrôleur des travaux de bâtiments </t>
  </si>
  <si>
    <t>Ingénieur  topographe</t>
  </si>
  <si>
    <t>Sous total Préstation des experts ( Perdiems et indemnités )</t>
  </si>
  <si>
    <t>Fonctionnement de la mission</t>
  </si>
  <si>
    <t>Déplacements des experts pour mission: mise à disposition de deux véhicules 4x4 compris fonctionnement (carburant, chauffeur et entretien)</t>
  </si>
  <si>
    <t>FF/mois</t>
  </si>
  <si>
    <t>Fonctionnement du bureau du consultant ( matériel informatique, secrétariat, communications, etc.)</t>
  </si>
  <si>
    <t>Forfait</t>
  </si>
  <si>
    <t>Sous total Fonctionnement de la mission</t>
  </si>
  <si>
    <t>Rapport de mission</t>
  </si>
  <si>
    <t>Rapport mensuel</t>
  </si>
  <si>
    <t>Rapport Trimestriel</t>
  </si>
  <si>
    <t>Rapport final</t>
  </si>
  <si>
    <t xml:space="preserve">Montant partie réalisation en H.T.  </t>
  </si>
  <si>
    <t xml:space="preserve">redevance de regulation, l'AIB , redevance météorologique et au droit d'enregistrement (6%) de HT </t>
  </si>
  <si>
    <t>Avance de démarrage forfaitaire</t>
  </si>
  <si>
    <t>Montant des paiements après remboursement de l'avance</t>
  </si>
  <si>
    <t xml:space="preserve">T.V.A. 18%  </t>
  </si>
  <si>
    <t xml:space="preserve">Montant des paiements en T.T.C.  </t>
  </si>
  <si>
    <r>
      <t>Arrêté le présent décompte provisoire à la somme de en T.T.C</t>
    </r>
    <r>
      <rPr>
        <b/>
        <sz val="10"/>
        <rFont val="宋体"/>
        <family val="3"/>
        <charset val="134"/>
      </rPr>
      <t>：</t>
    </r>
  </si>
  <si>
    <t>Quatre million deux cent quatre vingt quatorze mille cent cinquante trois FCFA.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</si>
</sst>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##\ ###\ ###\ ##0.00"/>
    <numFmt numFmtId="165" formatCode="_ * #,##0.00_ ;_ * \-#,##0.00_ ;_ * &quot;-&quot;??_ ;_ @_ "/>
    <numFmt numFmtId="166" formatCode="0.00_ "/>
    <numFmt numFmtId="167" formatCode="###\ ###\ ###\ ##0.000"/>
    <numFmt numFmtId="168" formatCode="#,##0.000"/>
    <numFmt numFmtId="169" formatCode="0.000_ "/>
    <numFmt numFmtId="170" formatCode="_-* #,##0_-;\-* #,##0_-;_-* &quot;-&quot;??_-;_-@_-"/>
    <numFmt numFmtId="171" formatCode="0_ "/>
    <numFmt numFmtId="172" formatCode="0.0000E+00"/>
    <numFmt numFmtId="173" formatCode="0.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charset val="134"/>
    </font>
    <font>
      <b/>
      <u/>
      <sz val="14"/>
      <color theme="1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11"/>
      <color indexed="8"/>
      <name val="宋体"/>
      <family val="3"/>
      <charset val="134"/>
    </font>
    <font>
      <sz val="9"/>
      <name val="Calibri"/>
      <family val="2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center"/>
    </xf>
    <xf numFmtId="0" fontId="4" fillId="0" borderId="0">
      <alignment vertical="center"/>
    </xf>
    <xf numFmtId="165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6">
    <xf numFmtId="0" fontId="0" fillId="0" borderId="0" xfId="0"/>
    <xf numFmtId="164" fontId="3" fillId="2" borderId="0" xfId="3" applyNumberFormat="1" applyFont="1" applyFill="1" applyAlignment="1">
      <alignment horizontal="center" vertical="center"/>
    </xf>
    <xf numFmtId="0" fontId="4" fillId="2" borderId="0" xfId="4" applyFill="1" applyAlignment="1"/>
    <xf numFmtId="0" fontId="0" fillId="2" borderId="0" xfId="0" applyFill="1"/>
    <xf numFmtId="164" fontId="3" fillId="2" borderId="0" xfId="3" applyNumberFormat="1" applyFont="1" applyFill="1" applyAlignment="1">
      <alignment horizontal="center"/>
    </xf>
    <xf numFmtId="164" fontId="5" fillId="2" borderId="0" xfId="3" applyNumberFormat="1" applyFont="1" applyFill="1" applyAlignment="1">
      <alignment horizontal="center" vertical="center"/>
    </xf>
    <xf numFmtId="164" fontId="6" fillId="2" borderId="0" xfId="3" applyNumberFormat="1" applyFont="1" applyFill="1" applyAlignment="1">
      <alignment horizontal="center" vertical="center"/>
    </xf>
    <xf numFmtId="164" fontId="7" fillId="2" borderId="0" xfId="3" applyNumberFormat="1" applyFont="1" applyFill="1" applyAlignment="1">
      <alignment horizontal="left" vertical="center"/>
    </xf>
    <xf numFmtId="164" fontId="8" fillId="2" borderId="0" xfId="3" applyNumberFormat="1" applyFont="1" applyFill="1" applyAlignment="1">
      <alignment horizontal="center" vertical="center"/>
    </xf>
    <xf numFmtId="164" fontId="7" fillId="2" borderId="0" xfId="3" applyNumberFormat="1" applyFont="1" applyFill="1" applyAlignment="1">
      <alignment horizontal="left" vertical="center"/>
    </xf>
    <xf numFmtId="165" fontId="10" fillId="2" borderId="0" xfId="5" applyFont="1" applyFill="1" applyAlignment="1">
      <alignment horizontal="center" vertical="center"/>
    </xf>
    <xf numFmtId="164" fontId="7" fillId="2" borderId="0" xfId="3" applyNumberFormat="1" applyFont="1" applyFill="1" applyAlignment="1">
      <alignment horizontal="right" vertical="center"/>
    </xf>
    <xf numFmtId="166" fontId="7" fillId="2" borderId="0" xfId="3" applyNumberFormat="1" applyFont="1" applyFill="1" applyAlignment="1">
      <alignment horizontal="center" vertical="center"/>
    </xf>
    <xf numFmtId="164" fontId="7" fillId="2" borderId="1" xfId="3" applyNumberFormat="1" applyFont="1" applyFill="1" applyBorder="1" applyAlignment="1">
      <alignment horizontal="center" vertical="center"/>
    </xf>
    <xf numFmtId="167" fontId="7" fillId="2" borderId="1" xfId="3" applyNumberFormat="1" applyFont="1" applyFill="1" applyBorder="1" applyAlignment="1">
      <alignment horizontal="center" vertical="center"/>
    </xf>
    <xf numFmtId="166" fontId="11" fillId="2" borderId="1" xfId="3" applyNumberFormat="1" applyFont="1" applyFill="1" applyBorder="1" applyAlignment="1">
      <alignment horizontal="center" vertical="center"/>
    </xf>
    <xf numFmtId="167" fontId="12" fillId="2" borderId="1" xfId="3" applyNumberFormat="1" applyFont="1" applyFill="1" applyBorder="1" applyAlignment="1">
      <alignment horizontal="center" vertical="center"/>
    </xf>
    <xf numFmtId="166" fontId="12" fillId="2" borderId="1" xfId="3" applyNumberFormat="1" applyFont="1" applyFill="1" applyBorder="1" applyAlignment="1">
      <alignment horizontal="center" vertical="center"/>
    </xf>
    <xf numFmtId="164" fontId="12" fillId="2" borderId="1" xfId="3" applyNumberFormat="1" applyFont="1" applyFill="1" applyBorder="1" applyAlignment="1">
      <alignment horizontal="center" vertical="center"/>
    </xf>
    <xf numFmtId="0" fontId="13" fillId="2" borderId="0" xfId="4" applyFont="1" applyFill="1" applyAlignment="1"/>
    <xf numFmtId="164" fontId="7" fillId="2" borderId="2" xfId="3" applyNumberFormat="1" applyFont="1" applyFill="1" applyBorder="1" applyAlignment="1">
      <alignment horizontal="center" vertical="center"/>
    </xf>
    <xf numFmtId="164" fontId="7" fillId="2" borderId="3" xfId="3" applyNumberFormat="1" applyFont="1" applyFill="1" applyBorder="1" applyAlignment="1">
      <alignment horizontal="center" vertical="center"/>
    </xf>
    <xf numFmtId="164" fontId="7" fillId="2" borderId="4" xfId="3" applyNumberFormat="1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left" vertical="center"/>
    </xf>
    <xf numFmtId="3" fontId="15" fillId="2" borderId="1" xfId="4" applyNumberFormat="1" applyFont="1" applyFill="1" applyBorder="1" applyAlignment="1">
      <alignment horizontal="center" vertical="center"/>
    </xf>
    <xf numFmtId="9" fontId="14" fillId="2" borderId="1" xfId="4" applyNumberFormat="1" applyFont="1" applyFill="1" applyBorder="1" applyAlignment="1">
      <alignment horizontal="center" vertical="center"/>
    </xf>
    <xf numFmtId="166" fontId="10" fillId="2" borderId="1" xfId="3" applyNumberFormat="1" applyFont="1" applyFill="1" applyBorder="1" applyAlignment="1">
      <alignment horizontal="center" vertical="center"/>
    </xf>
    <xf numFmtId="166" fontId="10" fillId="2" borderId="1" xfId="6" applyNumberFormat="1" applyFont="1" applyFill="1" applyBorder="1" applyAlignment="1">
      <alignment horizontal="center" vertical="center"/>
    </xf>
    <xf numFmtId="166" fontId="10" fillId="2" borderId="1" xfId="7" applyNumberFormat="1" applyFont="1" applyFill="1" applyBorder="1" applyAlignment="1">
      <alignment horizontal="center" vertical="center"/>
    </xf>
    <xf numFmtId="165" fontId="10" fillId="2" borderId="1" xfId="5" applyFont="1" applyFill="1" applyBorder="1" applyAlignment="1">
      <alignment horizontal="center" vertical="center"/>
    </xf>
    <xf numFmtId="164" fontId="10" fillId="2" borderId="1" xfId="7" applyNumberFormat="1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left" vertical="center" wrapText="1"/>
    </xf>
    <xf numFmtId="165" fontId="13" fillId="2" borderId="0" xfId="4" applyNumberFormat="1" applyFont="1" applyFill="1" applyAlignment="1"/>
    <xf numFmtId="0" fontId="14" fillId="2" borderId="1" xfId="4" applyFont="1" applyFill="1" applyBorder="1" applyAlignment="1">
      <alignment horizontal="center" vertical="center"/>
    </xf>
    <xf numFmtId="168" fontId="15" fillId="2" borderId="1" xfId="4" applyNumberFormat="1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vertical="center" wrapText="1"/>
    </xf>
    <xf numFmtId="9" fontId="15" fillId="2" borderId="1" xfId="2" applyFont="1" applyFill="1" applyBorder="1" applyAlignment="1">
      <alignment horizontal="center" vertical="center"/>
    </xf>
    <xf numFmtId="168" fontId="14" fillId="2" borderId="1" xfId="4" applyNumberFormat="1" applyFont="1" applyFill="1" applyBorder="1" applyAlignment="1">
      <alignment horizontal="center" vertical="center"/>
    </xf>
    <xf numFmtId="9" fontId="14" fillId="2" borderId="1" xfId="2" applyFont="1" applyFill="1" applyBorder="1" applyAlignment="1">
      <alignment horizontal="center" vertical="center"/>
    </xf>
    <xf numFmtId="169" fontId="10" fillId="2" borderId="1" xfId="3" applyNumberFormat="1" applyFont="1" applyFill="1" applyBorder="1" applyAlignment="1">
      <alignment horizontal="center" vertical="center"/>
    </xf>
    <xf numFmtId="164" fontId="17" fillId="2" borderId="5" xfId="3" applyNumberFormat="1" applyFont="1" applyFill="1" applyBorder="1" applyAlignment="1">
      <alignment horizontal="left" vertical="center"/>
    </xf>
    <xf numFmtId="164" fontId="18" fillId="2" borderId="2" xfId="3" applyNumberFormat="1" applyFont="1" applyFill="1" applyBorder="1" applyAlignment="1">
      <alignment horizontal="center" vertical="center"/>
    </xf>
    <xf numFmtId="164" fontId="18" fillId="2" borderId="3" xfId="3" applyNumberFormat="1" applyFont="1" applyFill="1" applyBorder="1" applyAlignment="1">
      <alignment horizontal="center" vertical="center"/>
    </xf>
    <xf numFmtId="164" fontId="18" fillId="2" borderId="4" xfId="3" applyNumberFormat="1" applyFont="1" applyFill="1" applyBorder="1" applyAlignment="1">
      <alignment horizontal="center" vertical="center"/>
    </xf>
    <xf numFmtId="164" fontId="11" fillId="2" borderId="1" xfId="7" applyNumberFormat="1" applyFont="1" applyFill="1" applyBorder="1" applyAlignment="1">
      <alignment horizontal="center" vertical="center"/>
    </xf>
    <xf numFmtId="170" fontId="11" fillId="2" borderId="1" xfId="1" applyNumberFormat="1" applyFont="1" applyFill="1" applyBorder="1" applyAlignment="1">
      <alignment horizontal="center" vertical="center"/>
    </xf>
    <xf numFmtId="171" fontId="13" fillId="2" borderId="0" xfId="4" applyNumberFormat="1" applyFont="1" applyFill="1" applyAlignment="1"/>
    <xf numFmtId="172" fontId="13" fillId="2" borderId="0" xfId="4" applyNumberFormat="1" applyFont="1" applyFill="1" applyAlignment="1"/>
    <xf numFmtId="164" fontId="17" fillId="2" borderId="6" xfId="3" applyNumberFormat="1" applyFont="1" applyFill="1" applyBorder="1" applyAlignment="1">
      <alignment horizontal="left" vertical="center"/>
    </xf>
    <xf numFmtId="2" fontId="13" fillId="2" borderId="0" xfId="4" applyNumberFormat="1" applyFont="1" applyFill="1" applyAlignment="1"/>
    <xf numFmtId="173" fontId="13" fillId="2" borderId="0" xfId="4" applyNumberFormat="1" applyFont="1" applyFill="1" applyAlignment="1"/>
    <xf numFmtId="164" fontId="7" fillId="2" borderId="0" xfId="8" applyNumberFormat="1" applyFont="1" applyFill="1" applyAlignment="1">
      <alignment horizontal="left" vertical="center"/>
    </xf>
    <xf numFmtId="164" fontId="7" fillId="2" borderId="0" xfId="8" applyNumberFormat="1" applyFont="1" applyFill="1" applyAlignment="1">
      <alignment horizontal="left" vertical="center"/>
    </xf>
    <xf numFmtId="164" fontId="7" fillId="2" borderId="0" xfId="3" applyNumberFormat="1" applyFont="1" applyFill="1">
      <alignment vertical="center"/>
    </xf>
    <xf numFmtId="0" fontId="3" fillId="2" borderId="0" xfId="3" applyFont="1" applyFill="1">
      <alignment vertical="center"/>
    </xf>
    <xf numFmtId="0" fontId="3" fillId="2" borderId="0" xfId="3" applyFont="1" applyFill="1" applyAlignment="1">
      <alignment horizontal="center" vertical="center"/>
    </xf>
    <xf numFmtId="167" fontId="3" fillId="2" borderId="0" xfId="3" applyNumberFormat="1" applyFont="1" applyFill="1" applyAlignment="1">
      <alignment horizontal="center" vertical="center"/>
    </xf>
    <xf numFmtId="166" fontId="3" fillId="2" borderId="0" xfId="3" applyNumberFormat="1" applyFont="1" applyFill="1" applyAlignment="1">
      <alignment horizontal="center" vertical="center"/>
    </xf>
    <xf numFmtId="164" fontId="3" fillId="2" borderId="0" xfId="3" applyNumberFormat="1" applyFont="1" applyFill="1" applyAlignment="1">
      <alignment horizontal="center" vertical="center"/>
    </xf>
    <xf numFmtId="166" fontId="13" fillId="2" borderId="0" xfId="4" applyNumberFormat="1" applyFont="1" applyFill="1" applyAlignment="1">
      <alignment horizontal="center"/>
    </xf>
    <xf numFmtId="0" fontId="4" fillId="2" borderId="0" xfId="4" applyFill="1" applyAlignment="1">
      <alignment horizontal="center"/>
    </xf>
    <xf numFmtId="0" fontId="0" fillId="2" borderId="0" xfId="0" applyFill="1" applyAlignment="1">
      <alignment horizontal="center"/>
    </xf>
    <xf numFmtId="0" fontId="14" fillId="2" borderId="1" xfId="4" applyFont="1" applyFill="1" applyBorder="1" applyAlignment="1">
      <alignment horizontal="centerContinuous" vertical="center"/>
    </xf>
    <xf numFmtId="0" fontId="16" fillId="2" borderId="1" xfId="4" applyFont="1" applyFill="1" applyBorder="1" applyAlignment="1">
      <alignment horizontal="centerContinuous" vertical="center"/>
    </xf>
  </cellXfs>
  <cellStyles count="9">
    <cellStyle name="Milliers" xfId="1" builtinId="3"/>
    <cellStyle name="Milliers 6" xfId="5" xr:uid="{503AF204-5983-4C64-8C39-B32B0E16EDFD}"/>
    <cellStyle name="Milliers 9" xfId="7" xr:uid="{69B779F2-55CA-40E0-8716-8662F671B42E}"/>
    <cellStyle name="Normal" xfId="0" builtinId="0"/>
    <cellStyle name="Normal 11" xfId="6" xr:uid="{B687DA28-808C-43C9-9069-AB933DD613BA}"/>
    <cellStyle name="Normal 5" xfId="8" xr:uid="{6D2F50F2-4AAB-4BB7-BD42-49DE6167F7C8}"/>
    <cellStyle name="Normal 6" xfId="4" xr:uid="{078A5F5D-1F73-43E9-8311-45838CD5528D}"/>
    <cellStyle name="Normal 9" xfId="3" xr:uid="{2B7B2685-F9E1-4B9D-82EC-B4880E56216A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131471</xdr:colOff>
      <xdr:row>33</xdr:row>
      <xdr:rowOff>2081</xdr:rowOff>
    </xdr:from>
    <xdr:to>
      <xdr:col>12</xdr:col>
      <xdr:colOff>681680</xdr:colOff>
      <xdr:row>35</xdr:row>
      <xdr:rowOff>134872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9699B98-F253-4929-85FB-A38CC42234A8}"/>
            </a:ext>
          </a:extLst>
        </xdr:cNvPr>
        <xdr:cNvSpPr txBox="1"/>
      </xdr:nvSpPr>
      <xdr:spPr>
        <a:xfrm>
          <a:off x="10951871" y="6639101"/>
          <a:ext cx="2478069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376878</xdr:colOff>
      <xdr:row>33</xdr:row>
      <xdr:rowOff>2482</xdr:rowOff>
    </xdr:from>
    <xdr:to>
      <xdr:col>7</xdr:col>
      <xdr:colOff>332055</xdr:colOff>
      <xdr:row>35</xdr:row>
      <xdr:rowOff>135273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3884AD9-36D7-4D69-8E46-A4D3848F9CAA}"/>
            </a:ext>
          </a:extLst>
        </xdr:cNvPr>
        <xdr:cNvSpPr txBox="1"/>
      </xdr:nvSpPr>
      <xdr:spPr>
        <a:xfrm>
          <a:off x="5116518" y="6639502"/>
          <a:ext cx="309461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SIRAT SA</a:t>
          </a:r>
          <a:endParaRPr lang="fr-FR" sz="1100"/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1</xdr:col>
      <xdr:colOff>1591543</xdr:colOff>
      <xdr:row>35</xdr:row>
      <xdr:rowOff>126679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CD5DD08-1AB7-4997-AF80-8E3C0D43D0AC}"/>
            </a:ext>
          </a:extLst>
        </xdr:cNvPr>
        <xdr:cNvSpPr txBox="1"/>
      </xdr:nvSpPr>
      <xdr:spPr>
        <a:xfrm>
          <a:off x="0" y="6637020"/>
          <a:ext cx="194206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3038-9CBF-42CE-83B7-19E56AC43107}">
  <dimension ref="A1:R44"/>
  <sheetViews>
    <sheetView tabSelected="1" workbookViewId="0">
      <selection activeCell="I20" sqref="I20"/>
    </sheetView>
  </sheetViews>
  <sheetFormatPr baseColWidth="10" defaultColWidth="11.44140625" defaultRowHeight="14.4"/>
  <cols>
    <col min="1" max="1" width="5.109375" style="3" customWidth="1"/>
    <col min="2" max="2" width="52.5546875" style="3" customWidth="1"/>
    <col min="3" max="8" width="11.44140625" style="3"/>
    <col min="9" max="9" width="14.88671875" style="3" customWidth="1"/>
    <col min="10" max="10" width="16.5546875" style="3" customWidth="1"/>
    <col min="11" max="11" width="14.5546875" style="63" bestFit="1" customWidth="1"/>
    <col min="12" max="12" width="13.5546875" style="3" customWidth="1"/>
    <col min="13" max="13" width="14.33203125" style="3" bestFit="1" customWidth="1"/>
    <col min="14" max="16384" width="11.44140625" style="3"/>
  </cols>
  <sheetData>
    <row r="1" spans="1:16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16" ht="15.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/>
      <c r="O2" s="2"/>
      <c r="P2" s="2"/>
    </row>
    <row r="3" spans="1:16" ht="18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2"/>
      <c r="O3" s="2"/>
      <c r="P3" s="2"/>
    </row>
    <row r="4" spans="1:16" ht="1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2"/>
      <c r="O4" s="2"/>
      <c r="P4" s="2"/>
    </row>
    <row r="5" spans="1:16" ht="15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"/>
      <c r="N5" s="2"/>
      <c r="O5" s="2"/>
      <c r="P5" s="2"/>
    </row>
    <row r="6" spans="1:16" ht="15">
      <c r="A6" s="7" t="s">
        <v>5</v>
      </c>
      <c r="B6" s="7"/>
      <c r="C6" s="7"/>
      <c r="D6" s="7"/>
      <c r="E6" s="7"/>
      <c r="F6" s="7"/>
      <c r="G6" s="7"/>
      <c r="H6" s="7"/>
      <c r="I6" s="10"/>
      <c r="J6" s="11"/>
      <c r="K6" s="11"/>
      <c r="L6" s="11"/>
      <c r="M6" s="11"/>
      <c r="N6" s="2"/>
      <c r="O6" s="2"/>
      <c r="P6" s="2"/>
    </row>
    <row r="7" spans="1:16" ht="15">
      <c r="A7" s="7" t="s">
        <v>6</v>
      </c>
      <c r="B7" s="7"/>
      <c r="C7" s="7"/>
      <c r="D7" s="7"/>
      <c r="E7" s="7"/>
      <c r="F7" s="7"/>
      <c r="G7" s="7"/>
      <c r="H7" s="12"/>
      <c r="I7" s="2"/>
      <c r="J7" s="11" t="s">
        <v>7</v>
      </c>
      <c r="K7" s="11"/>
      <c r="L7" s="11"/>
      <c r="M7" s="11"/>
      <c r="N7" s="2"/>
      <c r="O7" s="2"/>
      <c r="P7" s="2"/>
    </row>
    <row r="8" spans="1:16" ht="15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4"/>
      <c r="I8" s="15" t="s">
        <v>12</v>
      </c>
      <c r="J8" s="13" t="s">
        <v>13</v>
      </c>
      <c r="K8" s="13"/>
      <c r="L8" s="13"/>
      <c r="M8" s="13"/>
      <c r="N8" s="2"/>
      <c r="O8" s="2"/>
      <c r="P8" s="2"/>
    </row>
    <row r="9" spans="1:16" ht="17.25" customHeight="1">
      <c r="A9" s="13"/>
      <c r="B9" s="13"/>
      <c r="C9" s="13"/>
      <c r="D9" s="16" t="s">
        <v>14</v>
      </c>
      <c r="E9" s="16" t="s">
        <v>15</v>
      </c>
      <c r="F9" s="17" t="s">
        <v>16</v>
      </c>
      <c r="G9" s="17" t="s">
        <v>17</v>
      </c>
      <c r="H9" s="17" t="s">
        <v>18</v>
      </c>
      <c r="I9" s="15"/>
      <c r="J9" s="17" t="s">
        <v>14</v>
      </c>
      <c r="K9" s="18" t="s">
        <v>16</v>
      </c>
      <c r="L9" s="18" t="s">
        <v>17</v>
      </c>
      <c r="M9" s="18" t="s">
        <v>18</v>
      </c>
      <c r="N9" s="2"/>
      <c r="O9" s="2"/>
      <c r="P9" s="19"/>
    </row>
    <row r="10" spans="1:16" ht="15">
      <c r="A10" s="20" t="s">
        <v>19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"/>
      <c r="O10" s="2"/>
      <c r="P10" s="19"/>
    </row>
    <row r="11" spans="1:16" ht="15">
      <c r="A11" s="23">
        <v>1</v>
      </c>
      <c r="B11" s="24" t="s">
        <v>20</v>
      </c>
      <c r="C11" s="23" t="s">
        <v>21</v>
      </c>
      <c r="D11" s="25">
        <v>20</v>
      </c>
      <c r="E11" s="26">
        <v>0.25</v>
      </c>
      <c r="F11" s="27">
        <v>3</v>
      </c>
      <c r="G11" s="28">
        <v>1</v>
      </c>
      <c r="H11" s="29">
        <f>G11+F11</f>
        <v>4</v>
      </c>
      <c r="I11" s="30">
        <v>1000</v>
      </c>
      <c r="J11" s="31">
        <f>I11*E11*D11</f>
        <v>5000</v>
      </c>
      <c r="K11" s="32">
        <f>I11*F11*E11</f>
        <v>750</v>
      </c>
      <c r="L11" s="32">
        <f>I11*G11*E11</f>
        <v>250</v>
      </c>
      <c r="M11" s="32">
        <f t="shared" ref="M11:M14" si="0">I11*H11*E11</f>
        <v>1000</v>
      </c>
      <c r="N11" s="2"/>
      <c r="O11" s="2"/>
      <c r="P11" s="2"/>
    </row>
    <row r="12" spans="1:16" ht="15">
      <c r="A12" s="23">
        <v>2</v>
      </c>
      <c r="B12" s="33" t="s">
        <v>22</v>
      </c>
      <c r="C12" s="23" t="s">
        <v>21</v>
      </c>
      <c r="D12" s="25">
        <v>20</v>
      </c>
      <c r="E12" s="26">
        <v>0.3</v>
      </c>
      <c r="F12" s="27">
        <v>3</v>
      </c>
      <c r="G12" s="28">
        <v>1</v>
      </c>
      <c r="H12" s="29">
        <f t="shared" ref="H12:H14" si="1">G12+F12</f>
        <v>4</v>
      </c>
      <c r="I12" s="30">
        <v>1000</v>
      </c>
      <c r="J12" s="31">
        <f t="shared" ref="J12:J14" si="2">I12*E12*D12</f>
        <v>6000</v>
      </c>
      <c r="K12" s="32">
        <f t="shared" ref="K12:K14" si="3">I12*F12*E12</f>
        <v>900</v>
      </c>
      <c r="L12" s="32">
        <f t="shared" ref="L12:L14" si="4">I12*G12*E12</f>
        <v>300</v>
      </c>
      <c r="M12" s="32">
        <f t="shared" si="0"/>
        <v>1200</v>
      </c>
      <c r="N12" s="2"/>
      <c r="O12" s="2"/>
      <c r="P12" s="2"/>
    </row>
    <row r="13" spans="1:16" ht="15">
      <c r="A13" s="23">
        <v>3</v>
      </c>
      <c r="B13" s="33" t="s">
        <v>23</v>
      </c>
      <c r="C13" s="23" t="s">
        <v>21</v>
      </c>
      <c r="D13" s="25">
        <v>20</v>
      </c>
      <c r="E13" s="26">
        <v>1</v>
      </c>
      <c r="F13" s="27">
        <v>3</v>
      </c>
      <c r="G13" s="28">
        <v>1</v>
      </c>
      <c r="H13" s="29">
        <f t="shared" si="1"/>
        <v>4</v>
      </c>
      <c r="I13" s="30">
        <v>1000</v>
      </c>
      <c r="J13" s="31">
        <f t="shared" si="2"/>
        <v>20000</v>
      </c>
      <c r="K13" s="32">
        <f t="shared" si="3"/>
        <v>3000</v>
      </c>
      <c r="L13" s="32">
        <f t="shared" si="4"/>
        <v>1000</v>
      </c>
      <c r="M13" s="32">
        <f t="shared" si="0"/>
        <v>4000</v>
      </c>
      <c r="N13" s="2"/>
      <c r="O13" s="2"/>
      <c r="P13" s="2"/>
    </row>
    <row r="14" spans="1:16" ht="15">
      <c r="A14" s="23">
        <v>4</v>
      </c>
      <c r="B14" s="33" t="s">
        <v>24</v>
      </c>
      <c r="C14" s="23" t="s">
        <v>21</v>
      </c>
      <c r="D14" s="25">
        <v>20</v>
      </c>
      <c r="E14" s="26">
        <v>0.2</v>
      </c>
      <c r="F14" s="27">
        <v>3</v>
      </c>
      <c r="G14" s="28">
        <v>1</v>
      </c>
      <c r="H14" s="29">
        <f t="shared" si="1"/>
        <v>4</v>
      </c>
      <c r="I14" s="30">
        <v>1000</v>
      </c>
      <c r="J14" s="31">
        <f t="shared" si="2"/>
        <v>4000</v>
      </c>
      <c r="K14" s="32">
        <f t="shared" si="3"/>
        <v>600</v>
      </c>
      <c r="L14" s="32">
        <f t="shared" si="4"/>
        <v>200</v>
      </c>
      <c r="M14" s="32">
        <f t="shared" si="0"/>
        <v>800</v>
      </c>
      <c r="N14" s="34"/>
      <c r="O14" s="2"/>
      <c r="P14" s="2"/>
    </row>
    <row r="15" spans="1:16" ht="15">
      <c r="A15" s="64" t="s">
        <v>25</v>
      </c>
      <c r="B15" s="64"/>
      <c r="C15" s="64"/>
      <c r="D15" s="64"/>
      <c r="E15" s="64"/>
      <c r="F15" s="64"/>
      <c r="G15" s="64"/>
      <c r="H15" s="64"/>
      <c r="I15" s="64"/>
      <c r="J15" s="31">
        <f>SUM(J11:J14)</f>
        <v>35000</v>
      </c>
      <c r="K15" s="32">
        <f>SUM(K11:K14)</f>
        <v>5250</v>
      </c>
      <c r="L15" s="32">
        <f>SUM(L11:L14)</f>
        <v>1750</v>
      </c>
      <c r="M15" s="32">
        <f>SUM(M11:M14)</f>
        <v>7000</v>
      </c>
      <c r="N15" s="34"/>
      <c r="O15" s="2"/>
      <c r="P15" s="2"/>
    </row>
    <row r="16" spans="1:16" ht="15">
      <c r="A16" s="23"/>
      <c r="B16" s="65" t="s">
        <v>26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2"/>
      <c r="O16" s="2"/>
      <c r="P16" s="2"/>
    </row>
    <row r="17" spans="1:18" ht="24">
      <c r="A17" s="23">
        <v>6</v>
      </c>
      <c r="B17" s="33" t="s">
        <v>27</v>
      </c>
      <c r="C17" s="23" t="s">
        <v>28</v>
      </c>
      <c r="D17" s="36">
        <v>20</v>
      </c>
      <c r="E17" s="26">
        <v>0.25</v>
      </c>
      <c r="F17" s="27">
        <v>3</v>
      </c>
      <c r="G17" s="29">
        <v>1</v>
      </c>
      <c r="H17" s="29">
        <f>G17+F17</f>
        <v>4</v>
      </c>
      <c r="I17" s="30">
        <v>1000</v>
      </c>
      <c r="J17" s="31">
        <f t="shared" ref="J17:J18" si="5">I17*E17*D17</f>
        <v>5000</v>
      </c>
      <c r="K17" s="32">
        <f t="shared" ref="K17:K18" si="6">I17*F17*E17</f>
        <v>750</v>
      </c>
      <c r="L17" s="32">
        <f t="shared" ref="L17:L18" si="7">I17*G17*E17</f>
        <v>250</v>
      </c>
      <c r="M17" s="32">
        <f>I17*H17*E17</f>
        <v>1000</v>
      </c>
      <c r="N17" s="2"/>
      <c r="O17" s="2"/>
      <c r="P17" s="2"/>
    </row>
    <row r="18" spans="1:18" ht="24">
      <c r="A18" s="23">
        <v>7</v>
      </c>
      <c r="B18" s="33" t="s">
        <v>29</v>
      </c>
      <c r="C18" s="23" t="s">
        <v>30</v>
      </c>
      <c r="D18" s="36">
        <v>20</v>
      </c>
      <c r="E18" s="26">
        <v>0.1</v>
      </c>
      <c r="F18" s="27">
        <v>3</v>
      </c>
      <c r="G18" s="29">
        <v>1</v>
      </c>
      <c r="H18" s="29">
        <f>G18+F18</f>
        <v>4</v>
      </c>
      <c r="I18" s="30">
        <v>1000</v>
      </c>
      <c r="J18" s="31">
        <f t="shared" si="5"/>
        <v>2000</v>
      </c>
      <c r="K18" s="32">
        <f t="shared" si="6"/>
        <v>300</v>
      </c>
      <c r="L18" s="32">
        <f t="shared" si="7"/>
        <v>100</v>
      </c>
      <c r="M18" s="32">
        <f>I18*H18*E18</f>
        <v>400</v>
      </c>
      <c r="N18" s="2"/>
      <c r="O18" s="2"/>
      <c r="P18" s="2"/>
    </row>
    <row r="19" spans="1:18" ht="15">
      <c r="A19" s="64" t="s">
        <v>31</v>
      </c>
      <c r="B19" s="64"/>
      <c r="C19" s="64"/>
      <c r="D19" s="64"/>
      <c r="E19" s="64"/>
      <c r="F19" s="64"/>
      <c r="G19" s="64"/>
      <c r="H19" s="64"/>
      <c r="I19" s="64"/>
      <c r="J19" s="31">
        <f>SUM(J17:J18)</f>
        <v>7000</v>
      </c>
      <c r="K19" s="32">
        <f t="shared" ref="K19:M19" si="8">SUM(K17:K18)</f>
        <v>1050</v>
      </c>
      <c r="L19" s="32">
        <f t="shared" si="8"/>
        <v>350</v>
      </c>
      <c r="M19" s="32">
        <f t="shared" si="8"/>
        <v>1400</v>
      </c>
      <c r="N19" s="34"/>
      <c r="O19" s="2"/>
      <c r="P19" s="2"/>
    </row>
    <row r="20" spans="1:18" ht="15">
      <c r="A20" s="65" t="s">
        <v>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2"/>
      <c r="O20" s="2"/>
      <c r="P20" s="2"/>
    </row>
    <row r="21" spans="1:18" ht="15">
      <c r="A21" s="23">
        <v>8</v>
      </c>
      <c r="B21" s="37" t="s">
        <v>33</v>
      </c>
      <c r="C21" s="23" t="s">
        <v>30</v>
      </c>
      <c r="D21" s="36">
        <v>18</v>
      </c>
      <c r="E21" s="38">
        <v>1</v>
      </c>
      <c r="F21" s="27">
        <v>3</v>
      </c>
      <c r="G21" s="29">
        <v>1</v>
      </c>
      <c r="H21" s="29">
        <f>G21+F21</f>
        <v>4</v>
      </c>
      <c r="I21" s="30">
        <v>1000</v>
      </c>
      <c r="J21" s="31">
        <f t="shared" ref="J21:J23" si="9">I21*E21*D21</f>
        <v>18000</v>
      </c>
      <c r="K21" s="32">
        <f t="shared" ref="K21:K23" si="10">I21*F21*E21</f>
        <v>3000</v>
      </c>
      <c r="L21" s="32">
        <f t="shared" ref="L21:L23" si="11">I21*G21*E21</f>
        <v>1000</v>
      </c>
      <c r="M21" s="32">
        <f t="shared" ref="M21:M23" si="12">I21*H21*E21</f>
        <v>4000</v>
      </c>
      <c r="N21" s="19"/>
      <c r="O21" s="2"/>
      <c r="P21" s="2"/>
    </row>
    <row r="22" spans="1:18" ht="15">
      <c r="A22" s="23">
        <v>9</v>
      </c>
      <c r="B22" s="37" t="s">
        <v>34</v>
      </c>
      <c r="C22" s="23" t="s">
        <v>30</v>
      </c>
      <c r="D22" s="39">
        <v>6</v>
      </c>
      <c r="E22" s="40">
        <v>1</v>
      </c>
      <c r="F22" s="41">
        <v>1</v>
      </c>
      <c r="G22" s="29">
        <v>0</v>
      </c>
      <c r="H22" s="29">
        <f t="shared" ref="H22:H23" si="13">G22+F22</f>
        <v>1</v>
      </c>
      <c r="I22" s="30">
        <v>1000</v>
      </c>
      <c r="J22" s="31">
        <f t="shared" si="9"/>
        <v>6000</v>
      </c>
      <c r="K22" s="32">
        <f t="shared" si="10"/>
        <v>1000</v>
      </c>
      <c r="L22" s="32">
        <f t="shared" si="11"/>
        <v>0</v>
      </c>
      <c r="M22" s="32">
        <f t="shared" si="12"/>
        <v>1000</v>
      </c>
      <c r="N22" s="19"/>
      <c r="O22" s="2"/>
      <c r="P22" s="2"/>
    </row>
    <row r="23" spans="1:18" ht="15">
      <c r="A23" s="23">
        <v>10</v>
      </c>
      <c r="B23" s="37" t="s">
        <v>35</v>
      </c>
      <c r="C23" s="23" t="s">
        <v>30</v>
      </c>
      <c r="D23" s="39">
        <v>1</v>
      </c>
      <c r="E23" s="40">
        <v>1</v>
      </c>
      <c r="F23" s="41">
        <v>0</v>
      </c>
      <c r="G23" s="29">
        <v>0</v>
      </c>
      <c r="H23" s="29">
        <f t="shared" si="13"/>
        <v>0</v>
      </c>
      <c r="I23" s="30">
        <v>1000</v>
      </c>
      <c r="J23" s="31">
        <f t="shared" si="9"/>
        <v>1000</v>
      </c>
      <c r="K23" s="32">
        <f t="shared" si="10"/>
        <v>0</v>
      </c>
      <c r="L23" s="32">
        <f t="shared" si="11"/>
        <v>0</v>
      </c>
      <c r="M23" s="32">
        <f t="shared" si="12"/>
        <v>0</v>
      </c>
      <c r="N23" s="19"/>
      <c r="O23" s="2"/>
      <c r="P23" s="2"/>
    </row>
    <row r="24" spans="1:18" ht="15">
      <c r="A24" s="35" t="s">
        <v>31</v>
      </c>
      <c r="B24" s="35"/>
      <c r="C24" s="35"/>
      <c r="D24" s="35"/>
      <c r="E24" s="35"/>
      <c r="F24" s="35"/>
      <c r="G24" s="35"/>
      <c r="H24" s="35"/>
      <c r="I24" s="35"/>
      <c r="J24" s="31">
        <f>SUM(J21:J23)</f>
        <v>25000</v>
      </c>
      <c r="K24" s="32">
        <f t="shared" ref="K24:M24" si="14">SUM(K21:K23)</f>
        <v>4000</v>
      </c>
      <c r="L24" s="32">
        <f>SUM(L21:L23)</f>
        <v>1000</v>
      </c>
      <c r="M24" s="32">
        <f t="shared" si="14"/>
        <v>5000</v>
      </c>
      <c r="N24" s="34"/>
      <c r="O24" s="2"/>
      <c r="P24" s="2"/>
    </row>
    <row r="25" spans="1:18" ht="15.6">
      <c r="A25" s="42"/>
      <c r="B25" s="43" t="s">
        <v>36</v>
      </c>
      <c r="C25" s="44"/>
      <c r="D25" s="44"/>
      <c r="E25" s="44"/>
      <c r="F25" s="44"/>
      <c r="G25" s="44"/>
      <c r="H25" s="44"/>
      <c r="I25" s="45"/>
      <c r="J25" s="46">
        <f>J24+J19+J15</f>
        <v>67000</v>
      </c>
      <c r="K25" s="47">
        <f t="shared" ref="K25:L25" si="15">K24+K19+K15</f>
        <v>10300</v>
      </c>
      <c r="L25" s="47">
        <f t="shared" si="15"/>
        <v>3100</v>
      </c>
      <c r="M25" s="47">
        <f>M24+M19+M15</f>
        <v>13400</v>
      </c>
      <c r="N25" s="19"/>
      <c r="O25" s="48"/>
      <c r="P25" s="49"/>
      <c r="Q25" s="2"/>
      <c r="R25" s="2"/>
    </row>
    <row r="26" spans="1:18" ht="15.6">
      <c r="A26" s="50"/>
      <c r="B26" s="43" t="s">
        <v>37</v>
      </c>
      <c r="C26" s="44"/>
      <c r="D26" s="44"/>
      <c r="E26" s="44"/>
      <c r="F26" s="44"/>
      <c r="G26" s="44"/>
      <c r="H26" s="44"/>
      <c r="I26" s="45"/>
      <c r="J26" s="46">
        <f>0.06*J25</f>
        <v>4020</v>
      </c>
      <c r="K26" s="47">
        <f>K25*0.06</f>
        <v>618</v>
      </c>
      <c r="L26" s="47">
        <f>L25*0.06</f>
        <v>186</v>
      </c>
      <c r="M26" s="47">
        <f>M25*0.06</f>
        <v>804</v>
      </c>
      <c r="N26" s="19"/>
      <c r="O26" s="48"/>
      <c r="P26" s="49"/>
      <c r="Q26" s="2"/>
      <c r="R26" s="2"/>
    </row>
    <row r="27" spans="1:18" ht="15.6">
      <c r="A27" s="50"/>
      <c r="B27" s="43" t="s">
        <v>38</v>
      </c>
      <c r="C27" s="44"/>
      <c r="D27" s="44"/>
      <c r="E27" s="44"/>
      <c r="F27" s="44"/>
      <c r="G27" s="44"/>
      <c r="H27" s="44"/>
      <c r="I27" s="45"/>
      <c r="J27" s="46"/>
      <c r="K27" s="47">
        <v>16331287.5</v>
      </c>
      <c r="L27" s="47">
        <f>-(L25+L26)*0.25</f>
        <v>-821.5</v>
      </c>
      <c r="M27" s="47">
        <f>K27+L27</f>
        <v>16330466</v>
      </c>
      <c r="N27" s="19"/>
      <c r="O27" s="48"/>
      <c r="P27" s="49"/>
      <c r="Q27" s="2"/>
      <c r="R27" s="2"/>
    </row>
    <row r="28" spans="1:18" ht="15.6">
      <c r="A28" s="50"/>
      <c r="B28" s="43" t="s">
        <v>39</v>
      </c>
      <c r="C28" s="44"/>
      <c r="D28" s="44"/>
      <c r="E28" s="44"/>
      <c r="F28" s="44"/>
      <c r="G28" s="44"/>
      <c r="H28" s="44"/>
      <c r="I28" s="45"/>
      <c r="J28" s="46"/>
      <c r="K28" s="47">
        <f>K25+K27+K26</f>
        <v>16342205.5</v>
      </c>
      <c r="L28" s="47">
        <f>L25+L27+L26</f>
        <v>2464.5</v>
      </c>
      <c r="M28" s="47">
        <f>M27+M25+M26</f>
        <v>16344670</v>
      </c>
      <c r="N28" s="19"/>
      <c r="O28" s="48"/>
      <c r="P28" s="49"/>
      <c r="Q28" s="2"/>
      <c r="R28" s="2"/>
    </row>
    <row r="29" spans="1:18" ht="15.6">
      <c r="A29" s="50"/>
      <c r="B29" s="43" t="s">
        <v>40</v>
      </c>
      <c r="C29" s="44"/>
      <c r="D29" s="44"/>
      <c r="E29" s="44"/>
      <c r="F29" s="44"/>
      <c r="G29" s="44"/>
      <c r="H29" s="44"/>
      <c r="I29" s="45"/>
      <c r="J29" s="46">
        <f>J25*18%+J26*18%</f>
        <v>12783.6</v>
      </c>
      <c r="K29" s="47">
        <f>K28*18%</f>
        <v>2941596.9899999998</v>
      </c>
      <c r="L29" s="47">
        <f>L28*18%</f>
        <v>443.60999999999996</v>
      </c>
      <c r="M29" s="47">
        <f>M28*18%</f>
        <v>2942040.6</v>
      </c>
      <c r="N29" s="2"/>
      <c r="O29" s="2"/>
      <c r="P29" s="2"/>
      <c r="Q29" s="2"/>
      <c r="R29" s="2"/>
    </row>
    <row r="30" spans="1:18" ht="15.6">
      <c r="A30" s="50"/>
      <c r="B30" s="43" t="s">
        <v>41</v>
      </c>
      <c r="C30" s="44"/>
      <c r="D30" s="44"/>
      <c r="E30" s="44"/>
      <c r="F30" s="44"/>
      <c r="G30" s="44"/>
      <c r="H30" s="44"/>
      <c r="I30" s="45"/>
      <c r="J30" s="46">
        <f>J29+J25+J26</f>
        <v>83803.600000000006</v>
      </c>
      <c r="K30" s="47">
        <f>K28+K29</f>
        <v>19283802.489999998</v>
      </c>
      <c r="L30" s="47">
        <f>L28+L29</f>
        <v>2908.11</v>
      </c>
      <c r="M30" s="47">
        <f>M28+M29</f>
        <v>19286710.600000001</v>
      </c>
      <c r="N30" s="51"/>
      <c r="O30" s="52"/>
      <c r="P30" s="2"/>
      <c r="Q30" s="2"/>
      <c r="R30" s="2"/>
    </row>
    <row r="31" spans="1:18" ht="15">
      <c r="A31" s="53" t="s">
        <v>42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2"/>
      <c r="O31" s="2"/>
      <c r="P31" s="2"/>
      <c r="Q31" s="2"/>
      <c r="R31" s="2"/>
    </row>
    <row r="32" spans="1:18" ht="15">
      <c r="A32" s="53" t="s">
        <v>43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2"/>
      <c r="O32" s="2"/>
      <c r="P32" s="2"/>
      <c r="Q32" s="2"/>
      <c r="R32" s="2"/>
    </row>
    <row r="33" spans="1:18" ht="1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2"/>
      <c r="O33" s="2"/>
      <c r="P33" s="2"/>
      <c r="Q33" s="2"/>
      <c r="R33" s="2"/>
    </row>
    <row r="34" spans="1:18" ht="1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2"/>
      <c r="O34" s="2"/>
      <c r="P34" s="2"/>
      <c r="Q34" s="2"/>
      <c r="R34" s="2"/>
    </row>
    <row r="35" spans="1:18" ht="1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2"/>
      <c r="O35" s="2"/>
    </row>
    <row r="36" spans="1:18" ht="15.6">
      <c r="B36" s="56"/>
      <c r="C36" s="57"/>
      <c r="D36" s="58"/>
      <c r="E36" s="58"/>
      <c r="F36" s="59"/>
      <c r="G36" s="59"/>
      <c r="H36" s="59"/>
      <c r="I36" s="10"/>
      <c r="J36" s="60"/>
      <c r="K36" s="60"/>
      <c r="L36" s="60"/>
      <c r="M36" s="60"/>
    </row>
    <row r="37" spans="1:18" ht="15">
      <c r="B37" s="2"/>
      <c r="C37" s="2"/>
      <c r="D37" s="2"/>
      <c r="E37" s="2"/>
      <c r="F37" s="61"/>
      <c r="G37" s="61"/>
      <c r="H37" s="61"/>
      <c r="I37" s="2"/>
      <c r="J37" s="2"/>
      <c r="K37" s="62"/>
      <c r="L37" s="2"/>
      <c r="M37" s="2"/>
    </row>
    <row r="38" spans="1:18" ht="15">
      <c r="B38" s="2"/>
      <c r="C38" s="2"/>
      <c r="D38" s="2"/>
      <c r="E38" s="2"/>
      <c r="F38" s="61"/>
      <c r="G38" s="61"/>
      <c r="H38" s="61"/>
      <c r="I38" s="2"/>
      <c r="J38" s="2"/>
      <c r="K38" s="62"/>
      <c r="L38" s="2"/>
      <c r="M38" s="2"/>
    </row>
    <row r="39" spans="1:18" ht="15">
      <c r="B39" s="2"/>
      <c r="C39" s="2"/>
      <c r="D39" s="2"/>
      <c r="E39" s="2"/>
      <c r="F39" s="61"/>
      <c r="G39" s="61"/>
      <c r="H39" s="61"/>
      <c r="I39" s="2"/>
      <c r="J39" s="2"/>
      <c r="K39" s="62"/>
      <c r="L39" s="2"/>
      <c r="M39" s="2"/>
    </row>
    <row r="40" spans="1:18" ht="15">
      <c r="B40" s="2"/>
      <c r="C40" s="2"/>
      <c r="D40" s="2"/>
      <c r="E40" s="2"/>
      <c r="F40" s="61"/>
      <c r="G40" s="61"/>
      <c r="H40" s="61"/>
      <c r="I40" s="2"/>
      <c r="J40" s="2"/>
      <c r="K40" s="62"/>
      <c r="L40" s="2"/>
      <c r="M40" s="2"/>
    </row>
    <row r="41" spans="1:18" ht="15">
      <c r="B41" s="2"/>
      <c r="C41" s="2"/>
      <c r="D41" s="2"/>
      <c r="E41" s="2"/>
      <c r="F41" s="61"/>
      <c r="G41" s="61"/>
      <c r="H41" s="61"/>
      <c r="I41" s="2"/>
      <c r="J41" s="2"/>
      <c r="K41" s="62"/>
      <c r="L41" s="2"/>
      <c r="M41" s="2"/>
    </row>
    <row r="42" spans="1:18" ht="15">
      <c r="B42" s="2"/>
      <c r="C42" s="2"/>
      <c r="D42" s="2"/>
      <c r="E42" s="2"/>
      <c r="F42" s="61"/>
      <c r="G42" s="61"/>
      <c r="H42" s="61"/>
      <c r="I42" s="2"/>
      <c r="J42" s="2"/>
      <c r="K42" s="62"/>
      <c r="L42" s="2"/>
      <c r="M42" s="2"/>
    </row>
    <row r="43" spans="1:18" ht="15">
      <c r="B43" s="2"/>
      <c r="C43" s="2"/>
      <c r="D43" s="2"/>
      <c r="E43" s="2"/>
      <c r="F43" s="61"/>
      <c r="G43" s="61"/>
      <c r="H43" s="61"/>
      <c r="I43" s="2"/>
      <c r="J43" s="2"/>
      <c r="K43" s="62"/>
      <c r="L43" s="2"/>
      <c r="M43" s="2"/>
    </row>
    <row r="44" spans="1:18" ht="15">
      <c r="B44" s="2"/>
      <c r="C44" s="2"/>
      <c r="D44" s="2"/>
      <c r="E44" s="2"/>
      <c r="F44" s="61"/>
      <c r="G44" s="61"/>
      <c r="H44" s="61"/>
      <c r="I44" s="2"/>
      <c r="J44" s="2"/>
      <c r="K44" s="62"/>
      <c r="L44" s="2"/>
      <c r="M44" s="2"/>
    </row>
  </sheetData>
  <mergeCells count="24">
    <mergeCell ref="A31:M31"/>
    <mergeCell ref="A32:M32"/>
    <mergeCell ref="B25:I25"/>
    <mergeCell ref="B26:I26"/>
    <mergeCell ref="B27:I27"/>
    <mergeCell ref="B28:I28"/>
    <mergeCell ref="B29:I29"/>
    <mergeCell ref="B30:I30"/>
    <mergeCell ref="A10:M10"/>
    <mergeCell ref="A24:I24"/>
    <mergeCell ref="A7:G7"/>
    <mergeCell ref="J7:M7"/>
    <mergeCell ref="A8:A9"/>
    <mergeCell ref="B8:B9"/>
    <mergeCell ref="C8:C9"/>
    <mergeCell ref="D8:H8"/>
    <mergeCell ref="I8:I9"/>
    <mergeCell ref="J8:M8"/>
    <mergeCell ref="A1:M1"/>
    <mergeCell ref="A2:M2"/>
    <mergeCell ref="A3:M3"/>
    <mergeCell ref="A4:L4"/>
    <mergeCell ref="A6:H6"/>
    <mergeCell ref="J6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Décembre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GUIDI</dc:creator>
  <cp:lastModifiedBy>Pascal GUIDI</cp:lastModifiedBy>
  <dcterms:created xsi:type="dcterms:W3CDTF">2025-12-19T14:51:00Z</dcterms:created>
  <dcterms:modified xsi:type="dcterms:W3CDTF">2025-12-19T14:55:36Z</dcterms:modified>
</cp:coreProperties>
</file>