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Lenovo\Desktop\EULOGE\2025\RELEVES+CAISSES\"/>
    </mc:Choice>
  </mc:AlternateContent>
  <xr:revisionPtr revIDLastSave="0" documentId="13_ncr:1_{A0EA626B-137F-49A8-A33E-A250312F644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LEVE AOUT 2025" sheetId="2" r:id="rId1"/>
    <sheet name="CAISSE AOUT 2025" sheetId="4" r:id="rId2"/>
    <sheet name="DETAILLE DEPLACEMENT AOUT 2025" sheetId="3" r:id="rId3"/>
  </sheets>
  <externalReferences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8" i="4" l="1"/>
  <c r="C38" i="4"/>
  <c r="C40" i="4" s="1"/>
  <c r="G36" i="4"/>
  <c r="G32" i="4"/>
  <c r="G30" i="4"/>
  <c r="E24" i="4"/>
  <c r="G19" i="4"/>
  <c r="G38" i="4" s="1"/>
  <c r="C6" i="4"/>
  <c r="H6" i="4" s="1"/>
  <c r="E40" i="4" l="1"/>
  <c r="H7" i="4"/>
  <c r="H8" i="4" s="1"/>
  <c r="H9" i="4" s="1"/>
  <c r="H10" i="4" s="1"/>
  <c r="H11" i="4" s="1"/>
  <c r="H12" i="4" s="1"/>
  <c r="H13" i="4" s="1"/>
  <c r="H14" i="4" s="1"/>
  <c r="H15" i="4" s="1"/>
  <c r="H16" i="4" s="1"/>
  <c r="H17" i="4" s="1"/>
  <c r="H18" i="4" s="1"/>
  <c r="H19" i="4" s="1"/>
  <c r="H20" i="4" s="1"/>
  <c r="H21" i="4" s="1"/>
  <c r="H22" i="4" s="1"/>
  <c r="H23" i="4" s="1"/>
  <c r="H24" i="4" s="1"/>
  <c r="H25" i="4" s="1"/>
  <c r="H26" i="4" s="1"/>
  <c r="H27" i="4" s="1"/>
  <c r="H28" i="4" s="1"/>
  <c r="H29" i="4" s="1"/>
  <c r="H30" i="4" s="1"/>
  <c r="H31" i="4" s="1"/>
  <c r="H32" i="4" s="1"/>
  <c r="H33" i="4" s="1"/>
  <c r="H34" i="4" s="1"/>
  <c r="H35" i="4" s="1"/>
  <c r="H36" i="4" s="1"/>
  <c r="H37" i="4" s="1"/>
  <c r="H42" i="4"/>
  <c r="B15" i="3"/>
  <c r="C34" i="2"/>
  <c r="C32" i="2"/>
  <c r="C28" i="2"/>
  <c r="C26" i="2"/>
  <c r="A23" i="2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C17" i="2"/>
  <c r="A6" i="2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</calcChain>
</file>

<file path=xl/sharedStrings.xml><?xml version="1.0" encoding="utf-8"?>
<sst xmlns="http://schemas.openxmlformats.org/spreadsheetml/2006/main" count="166" uniqueCount="63">
  <si>
    <t>RELEVE DEPENSES NBU TOGO AOUT 2025</t>
  </si>
  <si>
    <t>DÉCADE DU 1er AU 31 AOUT 2025</t>
  </si>
  <si>
    <t>ARRÊTE LE 31/08/2025      N°8/2025</t>
  </si>
  <si>
    <t>N° D'ORDRE</t>
  </si>
  <si>
    <t>Désignation de
 la dépense</t>
  </si>
  <si>
    <t>Montant de
 la dépense</t>
  </si>
  <si>
    <t>Observation</t>
  </si>
  <si>
    <t>ACHAT DE CASH PAWER NETBYUS AOUT 2025</t>
  </si>
  <si>
    <t>REGLEMENT EN ESPECES,</t>
  </si>
  <si>
    <t>FORFAIT ENTRETIEN JUILLET  2025</t>
  </si>
  <si>
    <t>REGLEMENT SOCIETE DE GARDIENNAGE JUILLET  2025</t>
  </si>
  <si>
    <t>ACHAT CREDIT COMMUNICATION BIENVENUE</t>
  </si>
  <si>
    <t>ACHAT ACCESSOIRES ET MAIN D'ŒUVRE REPARATION KIA SORENTO NETBYUS BL 96 32</t>
  </si>
  <si>
    <t>ACHAT ACCESSOIRES ET REPARATION MERCEDES BM9909</t>
  </si>
  <si>
    <t>REPARATION BM7753 (MAITRE CYLINDRE) COMPLEMENT FACTURE 75000</t>
  </si>
  <si>
    <t xml:space="preserve">REGLEMENT PEAGE KIA BL 96 32 </t>
  </si>
  <si>
    <t xml:space="preserve">REGLEMENT LAISSEZ PASSEZ KIA BL9632 </t>
  </si>
  <si>
    <t>REPARATION BM7754 TUYEAU COMPLET RESERVOIR</t>
  </si>
  <si>
    <t>REPARATION KIA SORENTO +MAIN D'ŒUVRE</t>
  </si>
  <si>
    <t>ACHAT GACHE ELECTRIQUE ET MAIN D'ŒUVRE(CAMUS AZA GNANDI COTONOU)</t>
  </si>
  <si>
    <t>REGLEMENT NOTE DE FRAIS MONSIEUR MATHIEU JUILLET 2025</t>
  </si>
  <si>
    <t>REGLEMENT ENTRETIEN JARDINS ET COURS NETBYUS</t>
  </si>
  <si>
    <t>ACHAT DE PRODUIT ENTRETIEN( PAPIER HYGIENIQUE JAVEL INSECTICIDE ECT ….)</t>
  </si>
  <si>
    <t>17'18'19'20'21'22</t>
  </si>
  <si>
    <t>REGLEMENT SALAIRE NBU TOGO JUILLET 2025</t>
  </si>
  <si>
    <t>REPARATION KIA BM9632 CAPTEUR MAILLOT ROULEMENT COMPLET +RESSORT AMORTISSEURS+ VOILAGE (PEINTURE)</t>
  </si>
  <si>
    <t>REPARATION BM7754 SOUDURE COMPLETE COMPLETE BAS DE CAISSE+ PEINTURE + MAINTENANCE DES VITRES</t>
  </si>
  <si>
    <t>REABONNEMENT CANAL BOX  NETBYUS AOUT  2025</t>
  </si>
  <si>
    <t>FRAIS D'ATTESTATION DE RESIDENCE POUR LES FORMALITE MADAGASCAR</t>
  </si>
  <si>
    <t>REGLEMENT FRAIS ASSURANCE KIA TG BL 96 32</t>
  </si>
  <si>
    <t>ACHAT DE RALONGE POUR EQUIPE DISIGN</t>
  </si>
  <si>
    <t>ACHAT PRODUIT ENTRETIEN( SAVON LIQUIDE, BROSSE, LAVE VITRE ECT ….)</t>
  </si>
  <si>
    <t>ACHAT DE USTENSILES DE CUISINE  NETBYUS</t>
  </si>
  <si>
    <t>REGLEMENT PASSATION DE COMMANDE EN CHINE PAR M FAWAZ POUR MONSIEUR RICARDO</t>
  </si>
  <si>
    <t>REGLEMENT FRAIS DE RAMASSAGE POUBELLE NETBYUS</t>
  </si>
  <si>
    <t>REGLEMENT IMPRESSION+PHOTOCOPIE+CHEMISES ET SOUS CHEMISES  JUIN JUILLET AOUT 2025</t>
  </si>
  <si>
    <t>FRAIS DE DEPLACEMENT DE DEPLACEMENT COURSES BUREAU  AOUT 2025</t>
  </si>
  <si>
    <t>DETAILLE DEPLACEMENT AOUT 2025</t>
  </si>
  <si>
    <t>DESIGNATION</t>
  </si>
  <si>
    <t>MONTANT</t>
  </si>
  <si>
    <t>DEPLACEMENT ACHAT  CASH PAWER</t>
  </si>
  <si>
    <t>PAIEMENT FACTURE TDE CEO</t>
  </si>
  <si>
    <t>DEPLACEMENT PAIEMENT IMPOT OTR</t>
  </si>
  <si>
    <t xml:space="preserve">DEPLACEMENT DEPOT CHEQUE CERTIFIE </t>
  </si>
  <si>
    <t xml:space="preserve">DEPLACEMENT RECTIFICATION CHEQUE CERTIFIE </t>
  </si>
  <si>
    <t xml:space="preserve">DEPLACEMENT RETRAIT CHEQUE CERTIFIE </t>
  </si>
  <si>
    <t xml:space="preserve"> COURSES POUR REUINIR LES PIECES D'ATTESTATION, DEPOT ATTESTATION DE RESIDENCE+DEPOT DOSSIER ATTESTATION DE RESIDENCE</t>
  </si>
  <si>
    <t>DEPLACEMENT RETRAIT ATTESTATION DE RESIDENCE</t>
  </si>
  <si>
    <t>DEPLACEMENT CHAMPION ACHAT PRODUIT ENTRETIEN</t>
  </si>
  <si>
    <t>DEPLACEMENT ACHAT PRODUIT ENTRETIEN+ RALLONGE DEKON</t>
  </si>
  <si>
    <t>Fiche de tenue de caisse août  2025</t>
  </si>
  <si>
    <t>Numéro du
 chèque</t>
  </si>
  <si>
    <t>Date du report
 du solde</t>
  </si>
  <si>
    <t>Report du
 solde</t>
  </si>
  <si>
    <t>Date</t>
  </si>
  <si>
    <t xml:space="preserve">Montant du cheque ou
 encaissement </t>
  </si>
  <si>
    <t>Solde</t>
  </si>
  <si>
    <t>Factures</t>
  </si>
  <si>
    <t>REPORT</t>
  </si>
  <si>
    <t>REPARATION BM7753 (MAITRE CYLINDRE) COMPLEMENT REPARATION 75000F BM7754</t>
  </si>
  <si>
    <t>APPRO CAISSE (REMBOURSEMENT LOYER RAFIOU AGNES BELFRID FAWAZ)</t>
  </si>
  <si>
    <t>RETRAIT DE CAUTION ANCIEN LOCAUX NETBYUS</t>
  </si>
  <si>
    <t>SOLDE 31/8/2025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</si>
</sst>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 &quot;* #,##0&quot; &quot;;&quot;-&quot;* #,##0&quot; &quot;;&quot; &quot;* &quot;-&quot;#&quot; &quot;;&quot; &quot;@&quot; &quot;"/>
    <numFmt numFmtId="165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  <font>
      <sz val="9"/>
      <color rgb="FFC00000"/>
      <name val="Times New Roman"/>
      <family val="1"/>
    </font>
    <font>
      <b/>
      <sz val="9"/>
      <color rgb="FF000000"/>
      <name val="Times New Roman"/>
      <family val="1"/>
    </font>
    <font>
      <b/>
      <sz val="9"/>
      <color rgb="FFFF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70AD47"/>
        <bgColor rgb="FF70AD47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rgb="FFFF0000"/>
      </patternFill>
    </fill>
    <fill>
      <patternFill patternType="solid">
        <fgColor rgb="FFD9E1F2"/>
        <bgColor rgb="FFD9E1F2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164" fontId="4" fillId="0" borderId="0" xfId="0" applyNumberFormat="1" applyFont="1"/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/>
    <xf numFmtId="165" fontId="4" fillId="3" borderId="3" xfId="1" applyNumberFormat="1" applyFont="1" applyFill="1" applyBorder="1"/>
    <xf numFmtId="0" fontId="4" fillId="0" borderId="3" xfId="0" applyFont="1" applyBorder="1"/>
    <xf numFmtId="16" fontId="4" fillId="0" borderId="3" xfId="0" applyNumberFormat="1" applyFont="1" applyBorder="1"/>
    <xf numFmtId="0" fontId="4" fillId="4" borderId="5" xfId="0" applyFont="1" applyFill="1" applyBorder="1"/>
    <xf numFmtId="164" fontId="4" fillId="4" borderId="6" xfId="0" applyNumberFormat="1" applyFont="1" applyFill="1" applyBorder="1"/>
    <xf numFmtId="165" fontId="2" fillId="0" borderId="0" xfId="1" applyNumberFormat="1" applyFont="1" applyBorder="1"/>
    <xf numFmtId="0" fontId="4" fillId="0" borderId="0" xfId="0" applyFont="1"/>
    <xf numFmtId="165" fontId="0" fillId="0" borderId="0" xfId="0" applyNumberFormat="1"/>
    <xf numFmtId="0" fontId="6" fillId="0" borderId="3" xfId="0" applyFont="1" applyBorder="1" applyAlignment="1">
      <alignment horizontal="center"/>
    </xf>
    <xf numFmtId="0" fontId="6" fillId="0" borderId="3" xfId="0" applyFont="1" applyBorder="1"/>
    <xf numFmtId="16" fontId="4" fillId="3" borderId="3" xfId="0" applyNumberFormat="1" applyFont="1" applyFill="1" applyBorder="1"/>
    <xf numFmtId="164" fontId="6" fillId="4" borderId="6" xfId="0" applyNumberFormat="1" applyFont="1" applyFill="1" applyBorder="1"/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/>
    <xf numFmtId="15" fontId="4" fillId="0" borderId="1" xfId="0" applyNumberFormat="1" applyFont="1" applyBorder="1" applyAlignment="1">
      <alignment horizontal="center"/>
    </xf>
    <xf numFmtId="164" fontId="6" fillId="0" borderId="7" xfId="1" applyNumberFormat="1" applyFont="1" applyBorder="1"/>
    <xf numFmtId="15" fontId="4" fillId="0" borderId="1" xfId="0" applyNumberFormat="1" applyFont="1" applyBorder="1" applyAlignment="1">
      <alignment horizontal="right"/>
    </xf>
    <xf numFmtId="165" fontId="4" fillId="0" borderId="3" xfId="1" applyNumberFormat="1" applyFont="1" applyBorder="1"/>
    <xf numFmtId="15" fontId="4" fillId="0" borderId="3" xfId="0" applyNumberFormat="1" applyFont="1" applyBorder="1" applyAlignment="1">
      <alignment horizontal="center"/>
    </xf>
    <xf numFmtId="164" fontId="4" fillId="0" borderId="3" xfId="1" applyNumberFormat="1" applyFont="1" applyBorder="1"/>
    <xf numFmtId="164" fontId="4" fillId="0" borderId="8" xfId="1" applyNumberFormat="1" applyFont="1" applyBorder="1"/>
    <xf numFmtId="15" fontId="4" fillId="0" borderId="3" xfId="0" applyNumberFormat="1" applyFont="1" applyBorder="1"/>
    <xf numFmtId="165" fontId="4" fillId="0" borderId="3" xfId="1" applyNumberFormat="1" applyFont="1" applyBorder="1" applyAlignment="1"/>
    <xf numFmtId="164" fontId="6" fillId="0" borderId="3" xfId="0" applyNumberFormat="1" applyFont="1" applyBorder="1"/>
    <xf numFmtId="165" fontId="4" fillId="0" borderId="0" xfId="1" applyNumberFormat="1" applyFont="1"/>
    <xf numFmtId="43" fontId="4" fillId="0" borderId="0" xfId="1" applyFont="1"/>
    <xf numFmtId="15" fontId="4" fillId="0" borderId="0" xfId="0" applyNumberFormat="1" applyFont="1"/>
    <xf numFmtId="164" fontId="7" fillId="0" borderId="0" xfId="0" applyNumberFormat="1" applyFont="1"/>
    <xf numFmtId="43" fontId="6" fillId="0" borderId="0" xfId="1" applyFont="1"/>
    <xf numFmtId="165" fontId="4" fillId="0" borderId="0" xfId="0" applyNumberFormat="1" applyFont="1"/>
    <xf numFmtId="0" fontId="3" fillId="0" borderId="0" xfId="0" applyFont="1" applyAlignment="1">
      <alignment horizontal="center"/>
    </xf>
    <xf numFmtId="0" fontId="5" fillId="5" borderId="0" xfId="0" applyFont="1" applyFill="1" applyAlignment="1">
      <alignment horizont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A88B35B-D50C-4191-AC7D-EA256A99890C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107950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FEA7E14E-71D0-4A2C-BF7F-72E428366808}"/>
            </a:ext>
          </a:extLst>
        </xdr:cNvPr>
        <xdr:cNvSpPr>
          <a:spLocks noChangeAspect="1" noChangeArrowheads="1"/>
        </xdr:cNvSpPr>
      </xdr:nvSpPr>
      <xdr:spPr bwMode="auto">
        <a:xfrm>
          <a:off x="552450" y="5524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8648F1A8-8319-4EE6-AAA2-8FFB0C36270E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107950</xdr:rowOff>
    </xdr:to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92E0E26B-CC71-47FA-BDC9-CC0BD0F7F269}"/>
            </a:ext>
          </a:extLst>
        </xdr:cNvPr>
        <xdr:cNvSpPr>
          <a:spLocks noChangeAspect="1" noChangeArrowheads="1"/>
        </xdr:cNvSpPr>
      </xdr:nvSpPr>
      <xdr:spPr bwMode="auto">
        <a:xfrm>
          <a:off x="552450" y="5524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87319035-16D4-4CA0-90E2-963F7ABA9B21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107950</xdr:rowOff>
    </xdr:to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id="{8757A717-B391-40D0-B772-EFFB57190040}"/>
            </a:ext>
          </a:extLst>
        </xdr:cNvPr>
        <xdr:cNvSpPr>
          <a:spLocks noChangeAspect="1" noChangeArrowheads="1"/>
        </xdr:cNvSpPr>
      </xdr:nvSpPr>
      <xdr:spPr bwMode="auto">
        <a:xfrm>
          <a:off x="552450" y="5524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6744209B-B00A-475C-BBFA-C8EE3BEF601A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9" name="AutoShape 1">
          <a:extLst>
            <a:ext uri="{FF2B5EF4-FFF2-40B4-BE49-F238E27FC236}">
              <a16:creationId xmlns:a16="http://schemas.microsoft.com/office/drawing/2014/main" id="{DF124A87-EF8D-48D9-8E5D-BE422BB36DD3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107950</xdr:rowOff>
    </xdr:to>
    <xdr:sp macro="" textlink="">
      <xdr:nvSpPr>
        <xdr:cNvPr id="10" name="AutoShape 1">
          <a:extLst>
            <a:ext uri="{FF2B5EF4-FFF2-40B4-BE49-F238E27FC236}">
              <a16:creationId xmlns:a16="http://schemas.microsoft.com/office/drawing/2014/main" id="{015D3B8A-6045-4FEF-B5FE-249D71CD6F9C}"/>
            </a:ext>
          </a:extLst>
        </xdr:cNvPr>
        <xdr:cNvSpPr>
          <a:spLocks noChangeAspect="1" noChangeArrowheads="1"/>
        </xdr:cNvSpPr>
      </xdr:nvSpPr>
      <xdr:spPr bwMode="auto">
        <a:xfrm>
          <a:off x="552450" y="5524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11" name="AutoShape 1">
          <a:extLst>
            <a:ext uri="{FF2B5EF4-FFF2-40B4-BE49-F238E27FC236}">
              <a16:creationId xmlns:a16="http://schemas.microsoft.com/office/drawing/2014/main" id="{C7E73D03-F971-4602-8D4C-32C6009E1155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107950</xdr:rowOff>
    </xdr:to>
    <xdr:sp macro="" textlink="">
      <xdr:nvSpPr>
        <xdr:cNvPr id="12" name="AutoShape 1">
          <a:extLst>
            <a:ext uri="{FF2B5EF4-FFF2-40B4-BE49-F238E27FC236}">
              <a16:creationId xmlns:a16="http://schemas.microsoft.com/office/drawing/2014/main" id="{66F532C2-B593-4562-83D3-6F504FECD70D}"/>
            </a:ext>
          </a:extLst>
        </xdr:cNvPr>
        <xdr:cNvSpPr>
          <a:spLocks noChangeAspect="1" noChangeArrowheads="1"/>
        </xdr:cNvSpPr>
      </xdr:nvSpPr>
      <xdr:spPr bwMode="auto">
        <a:xfrm>
          <a:off x="552450" y="5524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13" name="AutoShape 1">
          <a:extLst>
            <a:ext uri="{FF2B5EF4-FFF2-40B4-BE49-F238E27FC236}">
              <a16:creationId xmlns:a16="http://schemas.microsoft.com/office/drawing/2014/main" id="{F3D38BC6-430A-4601-B4B1-EF9E7B1A5DE8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107950</xdr:rowOff>
    </xdr:to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597C986C-3D9C-4836-99CA-20897014B928}"/>
            </a:ext>
          </a:extLst>
        </xdr:cNvPr>
        <xdr:cNvSpPr>
          <a:spLocks noChangeAspect="1" noChangeArrowheads="1"/>
        </xdr:cNvSpPr>
      </xdr:nvSpPr>
      <xdr:spPr bwMode="auto">
        <a:xfrm>
          <a:off x="552450" y="5524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15" name="AutoShape 1">
          <a:extLst>
            <a:ext uri="{FF2B5EF4-FFF2-40B4-BE49-F238E27FC236}">
              <a16:creationId xmlns:a16="http://schemas.microsoft.com/office/drawing/2014/main" id="{493269C5-0D1F-4DF4-9972-A195E52B48EE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16" name="AutoShape 1">
          <a:extLst>
            <a:ext uri="{FF2B5EF4-FFF2-40B4-BE49-F238E27FC236}">
              <a16:creationId xmlns:a16="http://schemas.microsoft.com/office/drawing/2014/main" id="{F45497C4-25C1-4F28-8C8C-25A38FC95C8E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107950</xdr:rowOff>
    </xdr:to>
    <xdr:sp macro="" textlink="">
      <xdr:nvSpPr>
        <xdr:cNvPr id="17" name="AutoShape 1">
          <a:extLst>
            <a:ext uri="{FF2B5EF4-FFF2-40B4-BE49-F238E27FC236}">
              <a16:creationId xmlns:a16="http://schemas.microsoft.com/office/drawing/2014/main" id="{4EF1294C-36DF-4126-ACA7-235350D98434}"/>
            </a:ext>
          </a:extLst>
        </xdr:cNvPr>
        <xdr:cNvSpPr>
          <a:spLocks noChangeAspect="1" noChangeArrowheads="1"/>
        </xdr:cNvSpPr>
      </xdr:nvSpPr>
      <xdr:spPr bwMode="auto">
        <a:xfrm>
          <a:off x="552450" y="5524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18" name="AutoShape 1">
          <a:extLst>
            <a:ext uri="{FF2B5EF4-FFF2-40B4-BE49-F238E27FC236}">
              <a16:creationId xmlns:a16="http://schemas.microsoft.com/office/drawing/2014/main" id="{C47EC9ED-6403-47FB-A679-C37D22EB0D13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107950</xdr:rowOff>
    </xdr:to>
    <xdr:sp macro="" textlink="">
      <xdr:nvSpPr>
        <xdr:cNvPr id="19" name="AutoShape 1">
          <a:extLst>
            <a:ext uri="{FF2B5EF4-FFF2-40B4-BE49-F238E27FC236}">
              <a16:creationId xmlns:a16="http://schemas.microsoft.com/office/drawing/2014/main" id="{383C46C2-F290-4BE7-81E6-86E5D6C1E18E}"/>
            </a:ext>
          </a:extLst>
        </xdr:cNvPr>
        <xdr:cNvSpPr>
          <a:spLocks noChangeAspect="1" noChangeArrowheads="1"/>
        </xdr:cNvSpPr>
      </xdr:nvSpPr>
      <xdr:spPr bwMode="auto">
        <a:xfrm>
          <a:off x="552450" y="5524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20" name="AutoShape 1">
          <a:extLst>
            <a:ext uri="{FF2B5EF4-FFF2-40B4-BE49-F238E27FC236}">
              <a16:creationId xmlns:a16="http://schemas.microsoft.com/office/drawing/2014/main" id="{BA7FC7EC-3583-45F5-A562-6F300EE30A76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107950</xdr:rowOff>
    </xdr:to>
    <xdr:sp macro="" textlink="">
      <xdr:nvSpPr>
        <xdr:cNvPr id="21" name="AutoShape 1">
          <a:extLst>
            <a:ext uri="{FF2B5EF4-FFF2-40B4-BE49-F238E27FC236}">
              <a16:creationId xmlns:a16="http://schemas.microsoft.com/office/drawing/2014/main" id="{1658774C-7940-4D61-9873-E72D9106F174}"/>
            </a:ext>
          </a:extLst>
        </xdr:cNvPr>
        <xdr:cNvSpPr>
          <a:spLocks noChangeAspect="1" noChangeArrowheads="1"/>
        </xdr:cNvSpPr>
      </xdr:nvSpPr>
      <xdr:spPr bwMode="auto">
        <a:xfrm>
          <a:off x="552450" y="5524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22" name="AutoShape 1">
          <a:extLst>
            <a:ext uri="{FF2B5EF4-FFF2-40B4-BE49-F238E27FC236}">
              <a16:creationId xmlns:a16="http://schemas.microsoft.com/office/drawing/2014/main" id="{947A7F88-1F0F-4560-9D2E-9941D5F1979F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23" name="AutoShape 1">
          <a:extLst>
            <a:ext uri="{FF2B5EF4-FFF2-40B4-BE49-F238E27FC236}">
              <a16:creationId xmlns:a16="http://schemas.microsoft.com/office/drawing/2014/main" id="{23E67CC0-E1E3-49F4-ABC9-442C8178EF5C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107950</xdr:rowOff>
    </xdr:to>
    <xdr:sp macro="" textlink="">
      <xdr:nvSpPr>
        <xdr:cNvPr id="24" name="AutoShape 1">
          <a:extLst>
            <a:ext uri="{FF2B5EF4-FFF2-40B4-BE49-F238E27FC236}">
              <a16:creationId xmlns:a16="http://schemas.microsoft.com/office/drawing/2014/main" id="{6EDD8964-9EC6-4431-9323-450E1C71793E}"/>
            </a:ext>
          </a:extLst>
        </xdr:cNvPr>
        <xdr:cNvSpPr>
          <a:spLocks noChangeAspect="1" noChangeArrowheads="1"/>
        </xdr:cNvSpPr>
      </xdr:nvSpPr>
      <xdr:spPr bwMode="auto">
        <a:xfrm>
          <a:off x="552450" y="5524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25" name="AutoShape 1">
          <a:extLst>
            <a:ext uri="{FF2B5EF4-FFF2-40B4-BE49-F238E27FC236}">
              <a16:creationId xmlns:a16="http://schemas.microsoft.com/office/drawing/2014/main" id="{4B41F50C-0D4B-478A-8ABC-5B93BA43C31D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107950</xdr:rowOff>
    </xdr:to>
    <xdr:sp macro="" textlink="">
      <xdr:nvSpPr>
        <xdr:cNvPr id="26" name="AutoShape 1">
          <a:extLst>
            <a:ext uri="{FF2B5EF4-FFF2-40B4-BE49-F238E27FC236}">
              <a16:creationId xmlns:a16="http://schemas.microsoft.com/office/drawing/2014/main" id="{24D5E80A-FB62-4936-A740-69D99CEDBBA1}"/>
            </a:ext>
          </a:extLst>
        </xdr:cNvPr>
        <xdr:cNvSpPr>
          <a:spLocks noChangeAspect="1" noChangeArrowheads="1"/>
        </xdr:cNvSpPr>
      </xdr:nvSpPr>
      <xdr:spPr bwMode="auto">
        <a:xfrm>
          <a:off x="552450" y="5524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27" name="AutoShape 1">
          <a:extLst>
            <a:ext uri="{FF2B5EF4-FFF2-40B4-BE49-F238E27FC236}">
              <a16:creationId xmlns:a16="http://schemas.microsoft.com/office/drawing/2014/main" id="{F2729A34-DF3A-409F-A2C8-4B8927584874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107950</xdr:rowOff>
    </xdr:to>
    <xdr:sp macro="" textlink="">
      <xdr:nvSpPr>
        <xdr:cNvPr id="28" name="AutoShape 1">
          <a:extLst>
            <a:ext uri="{FF2B5EF4-FFF2-40B4-BE49-F238E27FC236}">
              <a16:creationId xmlns:a16="http://schemas.microsoft.com/office/drawing/2014/main" id="{53BBF4F2-0821-49D4-81C8-3213E57BB9D3}"/>
            </a:ext>
          </a:extLst>
        </xdr:cNvPr>
        <xdr:cNvSpPr>
          <a:spLocks noChangeAspect="1" noChangeArrowheads="1"/>
        </xdr:cNvSpPr>
      </xdr:nvSpPr>
      <xdr:spPr bwMode="auto">
        <a:xfrm>
          <a:off x="552450" y="5524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29" name="AutoShape 1">
          <a:extLst>
            <a:ext uri="{FF2B5EF4-FFF2-40B4-BE49-F238E27FC236}">
              <a16:creationId xmlns:a16="http://schemas.microsoft.com/office/drawing/2014/main" id="{3715960B-DD77-4E15-A233-11FFA841BC3C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30" name="AutoShape 1">
          <a:extLst>
            <a:ext uri="{FF2B5EF4-FFF2-40B4-BE49-F238E27FC236}">
              <a16:creationId xmlns:a16="http://schemas.microsoft.com/office/drawing/2014/main" id="{E2447F2D-1FCE-48AE-89F0-27C135126A3B}"/>
            </a:ext>
          </a:extLst>
        </xdr:cNvPr>
        <xdr:cNvSpPr>
          <a:spLocks noChangeAspect="1" noChangeArrowheads="1"/>
        </xdr:cNvSpPr>
      </xdr:nvSpPr>
      <xdr:spPr bwMode="auto">
        <a:xfrm>
          <a:off x="5524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31" name="AutoShape 1">
          <a:extLst>
            <a:ext uri="{FF2B5EF4-FFF2-40B4-BE49-F238E27FC236}">
              <a16:creationId xmlns:a16="http://schemas.microsoft.com/office/drawing/2014/main" id="{ACE28947-E578-46B5-B155-28D3B9427E3A}"/>
            </a:ext>
          </a:extLst>
        </xdr:cNvPr>
        <xdr:cNvSpPr>
          <a:spLocks noChangeAspect="1" noChangeArrowheads="1"/>
        </xdr:cNvSpPr>
      </xdr:nvSpPr>
      <xdr:spPr bwMode="auto">
        <a:xfrm>
          <a:off x="5524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32" name="AutoShape 1">
          <a:extLst>
            <a:ext uri="{FF2B5EF4-FFF2-40B4-BE49-F238E27FC236}">
              <a16:creationId xmlns:a16="http://schemas.microsoft.com/office/drawing/2014/main" id="{CBE81E87-C53B-400E-B9DA-1D1CACC9A916}"/>
            </a:ext>
          </a:extLst>
        </xdr:cNvPr>
        <xdr:cNvSpPr>
          <a:spLocks noChangeAspect="1" noChangeArrowheads="1"/>
        </xdr:cNvSpPr>
      </xdr:nvSpPr>
      <xdr:spPr bwMode="auto">
        <a:xfrm>
          <a:off x="5524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33" name="AutoShape 1">
          <a:extLst>
            <a:ext uri="{FF2B5EF4-FFF2-40B4-BE49-F238E27FC236}">
              <a16:creationId xmlns:a16="http://schemas.microsoft.com/office/drawing/2014/main" id="{9E5F821B-CB7E-4983-902E-744943CDCD68}"/>
            </a:ext>
          </a:extLst>
        </xdr:cNvPr>
        <xdr:cNvSpPr>
          <a:spLocks noChangeAspect="1" noChangeArrowheads="1"/>
        </xdr:cNvSpPr>
      </xdr:nvSpPr>
      <xdr:spPr bwMode="auto">
        <a:xfrm>
          <a:off x="5524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34" name="AutoShape 1">
          <a:extLst>
            <a:ext uri="{FF2B5EF4-FFF2-40B4-BE49-F238E27FC236}">
              <a16:creationId xmlns:a16="http://schemas.microsoft.com/office/drawing/2014/main" id="{5553F49D-3127-4A6D-BDC7-0AA5E7231B3C}"/>
            </a:ext>
          </a:extLst>
        </xdr:cNvPr>
        <xdr:cNvSpPr>
          <a:spLocks noChangeAspect="1" noChangeArrowheads="1"/>
        </xdr:cNvSpPr>
      </xdr:nvSpPr>
      <xdr:spPr bwMode="auto">
        <a:xfrm>
          <a:off x="5524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35" name="AutoShape 1">
          <a:extLst>
            <a:ext uri="{FF2B5EF4-FFF2-40B4-BE49-F238E27FC236}">
              <a16:creationId xmlns:a16="http://schemas.microsoft.com/office/drawing/2014/main" id="{C9C8FC71-E0B9-45C6-8CC4-C8C96FA0122C}"/>
            </a:ext>
          </a:extLst>
        </xdr:cNvPr>
        <xdr:cNvSpPr>
          <a:spLocks noChangeAspect="1" noChangeArrowheads="1"/>
        </xdr:cNvSpPr>
      </xdr:nvSpPr>
      <xdr:spPr bwMode="auto">
        <a:xfrm>
          <a:off x="5524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36" name="AutoShape 1">
          <a:extLst>
            <a:ext uri="{FF2B5EF4-FFF2-40B4-BE49-F238E27FC236}">
              <a16:creationId xmlns:a16="http://schemas.microsoft.com/office/drawing/2014/main" id="{835C7034-E450-49AD-9872-897959A6D12B}"/>
            </a:ext>
          </a:extLst>
        </xdr:cNvPr>
        <xdr:cNvSpPr>
          <a:spLocks noChangeAspect="1" noChangeArrowheads="1"/>
        </xdr:cNvSpPr>
      </xdr:nvSpPr>
      <xdr:spPr bwMode="auto">
        <a:xfrm>
          <a:off x="5524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37" name="AutoShape 1">
          <a:extLst>
            <a:ext uri="{FF2B5EF4-FFF2-40B4-BE49-F238E27FC236}">
              <a16:creationId xmlns:a16="http://schemas.microsoft.com/office/drawing/2014/main" id="{FDC47AC7-6473-4E3B-8A4A-A2CBEB347156}"/>
            </a:ext>
          </a:extLst>
        </xdr:cNvPr>
        <xdr:cNvSpPr>
          <a:spLocks noChangeAspect="1" noChangeArrowheads="1"/>
        </xdr:cNvSpPr>
      </xdr:nvSpPr>
      <xdr:spPr bwMode="auto">
        <a:xfrm>
          <a:off x="5524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38" name="AutoShape 1">
          <a:extLst>
            <a:ext uri="{FF2B5EF4-FFF2-40B4-BE49-F238E27FC236}">
              <a16:creationId xmlns:a16="http://schemas.microsoft.com/office/drawing/2014/main" id="{887C7C15-B949-4C4F-968B-942810F22A0F}"/>
            </a:ext>
          </a:extLst>
        </xdr:cNvPr>
        <xdr:cNvSpPr>
          <a:spLocks noChangeAspect="1" noChangeArrowheads="1"/>
        </xdr:cNvSpPr>
      </xdr:nvSpPr>
      <xdr:spPr bwMode="auto">
        <a:xfrm>
          <a:off x="5524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39" name="AutoShape 1">
          <a:extLst>
            <a:ext uri="{FF2B5EF4-FFF2-40B4-BE49-F238E27FC236}">
              <a16:creationId xmlns:a16="http://schemas.microsoft.com/office/drawing/2014/main" id="{6EA3A095-E1BD-4DBD-9CD2-6AE765EF4B5F}"/>
            </a:ext>
          </a:extLst>
        </xdr:cNvPr>
        <xdr:cNvSpPr>
          <a:spLocks noChangeAspect="1" noChangeArrowheads="1"/>
        </xdr:cNvSpPr>
      </xdr:nvSpPr>
      <xdr:spPr bwMode="auto">
        <a:xfrm>
          <a:off x="5524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40" name="AutoShape 1">
          <a:extLst>
            <a:ext uri="{FF2B5EF4-FFF2-40B4-BE49-F238E27FC236}">
              <a16:creationId xmlns:a16="http://schemas.microsoft.com/office/drawing/2014/main" id="{D68C2FAB-942D-4411-B070-7D0E8F2A32FA}"/>
            </a:ext>
          </a:extLst>
        </xdr:cNvPr>
        <xdr:cNvSpPr>
          <a:spLocks noChangeAspect="1" noChangeArrowheads="1"/>
        </xdr:cNvSpPr>
      </xdr:nvSpPr>
      <xdr:spPr bwMode="auto">
        <a:xfrm>
          <a:off x="5524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41" name="AutoShape 1">
          <a:extLst>
            <a:ext uri="{FF2B5EF4-FFF2-40B4-BE49-F238E27FC236}">
              <a16:creationId xmlns:a16="http://schemas.microsoft.com/office/drawing/2014/main" id="{10D0C8A2-FDF4-4C5C-AB46-2389190924A8}"/>
            </a:ext>
          </a:extLst>
        </xdr:cNvPr>
        <xdr:cNvSpPr>
          <a:spLocks noChangeAspect="1" noChangeArrowheads="1"/>
        </xdr:cNvSpPr>
      </xdr:nvSpPr>
      <xdr:spPr bwMode="auto">
        <a:xfrm>
          <a:off x="5524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42" name="AutoShape 1">
          <a:extLst>
            <a:ext uri="{FF2B5EF4-FFF2-40B4-BE49-F238E27FC236}">
              <a16:creationId xmlns:a16="http://schemas.microsoft.com/office/drawing/2014/main" id="{825CA2D0-4548-4E48-9BDA-5CAE236829CA}"/>
            </a:ext>
          </a:extLst>
        </xdr:cNvPr>
        <xdr:cNvSpPr>
          <a:spLocks noChangeAspect="1" noChangeArrowheads="1"/>
        </xdr:cNvSpPr>
      </xdr:nvSpPr>
      <xdr:spPr bwMode="auto">
        <a:xfrm>
          <a:off x="5524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43" name="AutoShape 1">
          <a:extLst>
            <a:ext uri="{FF2B5EF4-FFF2-40B4-BE49-F238E27FC236}">
              <a16:creationId xmlns:a16="http://schemas.microsoft.com/office/drawing/2014/main" id="{114BADB7-DAFD-4CD7-A357-64C6BD0C1A7F}"/>
            </a:ext>
          </a:extLst>
        </xdr:cNvPr>
        <xdr:cNvSpPr>
          <a:spLocks noChangeAspect="1" noChangeArrowheads="1"/>
        </xdr:cNvSpPr>
      </xdr:nvSpPr>
      <xdr:spPr bwMode="auto">
        <a:xfrm>
          <a:off x="5524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44" name="AutoShape 1">
          <a:extLst>
            <a:ext uri="{FF2B5EF4-FFF2-40B4-BE49-F238E27FC236}">
              <a16:creationId xmlns:a16="http://schemas.microsoft.com/office/drawing/2014/main" id="{130BF24F-C586-4986-9987-720A7D9ACFCB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45" name="AutoShape 1">
          <a:extLst>
            <a:ext uri="{FF2B5EF4-FFF2-40B4-BE49-F238E27FC236}">
              <a16:creationId xmlns:a16="http://schemas.microsoft.com/office/drawing/2014/main" id="{E9A9C6D1-FCB8-4337-84D1-A66A3845B58A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46" name="AutoShape 1">
          <a:extLst>
            <a:ext uri="{FF2B5EF4-FFF2-40B4-BE49-F238E27FC236}">
              <a16:creationId xmlns:a16="http://schemas.microsoft.com/office/drawing/2014/main" id="{269DCFB7-8DE2-4A6E-AE3D-3E6FBA2CD320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88900</xdr:rowOff>
    </xdr:to>
    <xdr:sp macro="" textlink="">
      <xdr:nvSpPr>
        <xdr:cNvPr id="47" name="AutoShape 1">
          <a:extLst>
            <a:ext uri="{FF2B5EF4-FFF2-40B4-BE49-F238E27FC236}">
              <a16:creationId xmlns:a16="http://schemas.microsoft.com/office/drawing/2014/main" id="{29A2AC82-26A0-4740-BB98-DD77B08CFCC5}"/>
            </a:ext>
          </a:extLst>
        </xdr:cNvPr>
        <xdr:cNvSpPr>
          <a:spLocks noChangeAspect="1" noChangeArrowheads="1"/>
        </xdr:cNvSpPr>
      </xdr:nvSpPr>
      <xdr:spPr bwMode="auto">
        <a:xfrm>
          <a:off x="552450" y="184150"/>
          <a:ext cx="3048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BF4C783F-C55A-4573-8DBE-10BEBC3E807A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8732FE07-CB1D-4168-A1E9-24E9DD76DA14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F89CD87B-5E3D-4848-8976-B900357C799F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9CC33682-2A39-42FF-971E-BCDAB7292F7F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D2C08CF3-884F-4D3D-9F42-682773A55BDB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id="{EA923727-4BB3-4E5C-BAC4-B7D4BC343E77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C916767B-8B31-451F-80E4-A38F574C16B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9" name="AutoShape 1">
          <a:extLst>
            <a:ext uri="{FF2B5EF4-FFF2-40B4-BE49-F238E27FC236}">
              <a16:creationId xmlns:a16="http://schemas.microsoft.com/office/drawing/2014/main" id="{BB0EA041-B660-40D6-ACD3-2266FA0D6D74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10" name="AutoShape 1">
          <a:extLst>
            <a:ext uri="{FF2B5EF4-FFF2-40B4-BE49-F238E27FC236}">
              <a16:creationId xmlns:a16="http://schemas.microsoft.com/office/drawing/2014/main" id="{ECC6E6FD-5A33-4B6B-87EA-3136C04919FF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11" name="AutoShape 1">
          <a:extLst>
            <a:ext uri="{FF2B5EF4-FFF2-40B4-BE49-F238E27FC236}">
              <a16:creationId xmlns:a16="http://schemas.microsoft.com/office/drawing/2014/main" id="{87F88689-8B39-4162-AA16-F1571DC50C32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12" name="AutoShape 1">
          <a:extLst>
            <a:ext uri="{FF2B5EF4-FFF2-40B4-BE49-F238E27FC236}">
              <a16:creationId xmlns:a16="http://schemas.microsoft.com/office/drawing/2014/main" id="{B4E3B83F-2405-4D6F-83C8-79C7AA76477F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13" name="AutoShape 1">
          <a:extLst>
            <a:ext uri="{FF2B5EF4-FFF2-40B4-BE49-F238E27FC236}">
              <a16:creationId xmlns:a16="http://schemas.microsoft.com/office/drawing/2014/main" id="{D4F8D523-C65A-4D1D-A25F-8F82B94E073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4DCDAC85-CC0C-4537-859C-78E11E0F3CE5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15" name="AutoShape 1">
          <a:extLst>
            <a:ext uri="{FF2B5EF4-FFF2-40B4-BE49-F238E27FC236}">
              <a16:creationId xmlns:a16="http://schemas.microsoft.com/office/drawing/2014/main" id="{E5EFD6D0-6DDA-486E-BBCF-3616F873A5BF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16" name="AutoShape 1">
          <a:extLst>
            <a:ext uri="{FF2B5EF4-FFF2-40B4-BE49-F238E27FC236}">
              <a16:creationId xmlns:a16="http://schemas.microsoft.com/office/drawing/2014/main" id="{B1346F34-60F3-47B8-9440-12B8C430EC9C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17" name="AutoShape 1">
          <a:extLst>
            <a:ext uri="{FF2B5EF4-FFF2-40B4-BE49-F238E27FC236}">
              <a16:creationId xmlns:a16="http://schemas.microsoft.com/office/drawing/2014/main" id="{EDAD5602-ED95-413A-9368-DE5375DC54EC}"/>
            </a:ext>
          </a:extLst>
        </xdr:cNvPr>
        <xdr:cNvSpPr>
          <a:spLocks noChangeAspect="1" noChangeArrowheads="1"/>
        </xdr:cNvSpPr>
      </xdr:nvSpPr>
      <xdr:spPr bwMode="auto">
        <a:xfrm>
          <a:off x="5524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18" name="AutoShape 1">
          <a:extLst>
            <a:ext uri="{FF2B5EF4-FFF2-40B4-BE49-F238E27FC236}">
              <a16:creationId xmlns:a16="http://schemas.microsoft.com/office/drawing/2014/main" id="{10BFF6FC-1B90-4F2F-8F14-0108E5CF5CDE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19" name="AutoShape 1">
          <a:extLst>
            <a:ext uri="{FF2B5EF4-FFF2-40B4-BE49-F238E27FC236}">
              <a16:creationId xmlns:a16="http://schemas.microsoft.com/office/drawing/2014/main" id="{88135DB9-A1E5-4145-951B-E59B3259E562}"/>
            </a:ext>
          </a:extLst>
        </xdr:cNvPr>
        <xdr:cNvSpPr>
          <a:spLocks noChangeAspect="1" noChangeArrowheads="1"/>
        </xdr:cNvSpPr>
      </xdr:nvSpPr>
      <xdr:spPr bwMode="auto">
        <a:xfrm>
          <a:off x="5524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20" name="AutoShape 1">
          <a:extLst>
            <a:ext uri="{FF2B5EF4-FFF2-40B4-BE49-F238E27FC236}">
              <a16:creationId xmlns:a16="http://schemas.microsoft.com/office/drawing/2014/main" id="{AB915493-CC41-42ED-99E5-AD860E470E45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21" name="AutoShape 1">
          <a:extLst>
            <a:ext uri="{FF2B5EF4-FFF2-40B4-BE49-F238E27FC236}">
              <a16:creationId xmlns:a16="http://schemas.microsoft.com/office/drawing/2014/main" id="{D8D2D429-7CC1-431F-87A5-B6E4D1336F58}"/>
            </a:ext>
          </a:extLst>
        </xdr:cNvPr>
        <xdr:cNvSpPr>
          <a:spLocks noChangeAspect="1" noChangeArrowheads="1"/>
        </xdr:cNvSpPr>
      </xdr:nvSpPr>
      <xdr:spPr bwMode="auto">
        <a:xfrm>
          <a:off x="5524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22" name="AutoShape 1">
          <a:extLst>
            <a:ext uri="{FF2B5EF4-FFF2-40B4-BE49-F238E27FC236}">
              <a16:creationId xmlns:a16="http://schemas.microsoft.com/office/drawing/2014/main" id="{E4421EB4-992B-4994-B1AC-9132FF1CC6D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23" name="AutoShape 1">
          <a:extLst>
            <a:ext uri="{FF2B5EF4-FFF2-40B4-BE49-F238E27FC236}">
              <a16:creationId xmlns:a16="http://schemas.microsoft.com/office/drawing/2014/main" id="{8C97D461-7519-4EA8-82B2-FC9FF143B091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24" name="AutoShape 1">
          <a:extLst>
            <a:ext uri="{FF2B5EF4-FFF2-40B4-BE49-F238E27FC236}">
              <a16:creationId xmlns:a16="http://schemas.microsoft.com/office/drawing/2014/main" id="{48DE7B0D-24FF-4428-8B2C-1C7E3C7D8631}"/>
            </a:ext>
          </a:extLst>
        </xdr:cNvPr>
        <xdr:cNvSpPr>
          <a:spLocks noChangeAspect="1" noChangeArrowheads="1"/>
        </xdr:cNvSpPr>
      </xdr:nvSpPr>
      <xdr:spPr bwMode="auto">
        <a:xfrm>
          <a:off x="5524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25" name="AutoShape 1">
          <a:extLst>
            <a:ext uri="{FF2B5EF4-FFF2-40B4-BE49-F238E27FC236}">
              <a16:creationId xmlns:a16="http://schemas.microsoft.com/office/drawing/2014/main" id="{10941C20-D829-4F04-AE7C-0B7763CE7172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26" name="AutoShape 1">
          <a:extLst>
            <a:ext uri="{FF2B5EF4-FFF2-40B4-BE49-F238E27FC236}">
              <a16:creationId xmlns:a16="http://schemas.microsoft.com/office/drawing/2014/main" id="{966C2721-1143-4D3C-8373-C35532D27897}"/>
            </a:ext>
          </a:extLst>
        </xdr:cNvPr>
        <xdr:cNvSpPr>
          <a:spLocks noChangeAspect="1" noChangeArrowheads="1"/>
        </xdr:cNvSpPr>
      </xdr:nvSpPr>
      <xdr:spPr bwMode="auto">
        <a:xfrm>
          <a:off x="5524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27" name="AutoShape 1">
          <a:extLst>
            <a:ext uri="{FF2B5EF4-FFF2-40B4-BE49-F238E27FC236}">
              <a16:creationId xmlns:a16="http://schemas.microsoft.com/office/drawing/2014/main" id="{59769518-FAD7-44BE-92B9-F7EE1E14CA4B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28" name="AutoShape 1">
          <a:extLst>
            <a:ext uri="{FF2B5EF4-FFF2-40B4-BE49-F238E27FC236}">
              <a16:creationId xmlns:a16="http://schemas.microsoft.com/office/drawing/2014/main" id="{1B8251D9-D91C-4573-AA66-3755BADFB02B}"/>
            </a:ext>
          </a:extLst>
        </xdr:cNvPr>
        <xdr:cNvSpPr>
          <a:spLocks noChangeAspect="1" noChangeArrowheads="1"/>
        </xdr:cNvSpPr>
      </xdr:nvSpPr>
      <xdr:spPr bwMode="auto">
        <a:xfrm>
          <a:off x="5524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29" name="AutoShape 1">
          <a:extLst>
            <a:ext uri="{FF2B5EF4-FFF2-40B4-BE49-F238E27FC236}">
              <a16:creationId xmlns:a16="http://schemas.microsoft.com/office/drawing/2014/main" id="{A92AABE3-5CEB-47F6-8A52-7DC720AF9C97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73CBC94C-8AF2-4C09-9EDE-A2C11991640C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248A511A-1B75-4003-957F-9C0CA7E3BD61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310C14BC-BBAD-45BA-8042-C6F796C90A3B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F36DA862-B992-40ED-866A-A83E616E0632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DF7E6A07-29C7-4951-8DA3-F8A98EEC3D63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id="{AC6806F9-BA06-4D04-A9CA-B88998BF70CD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7CC89178-3C6A-487F-A344-F57CA747A4DF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9" name="AutoShape 1">
          <a:extLst>
            <a:ext uri="{FF2B5EF4-FFF2-40B4-BE49-F238E27FC236}">
              <a16:creationId xmlns:a16="http://schemas.microsoft.com/office/drawing/2014/main" id="{941C1C98-CD90-4330-A67B-34F972B7BD61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10" name="AutoShape 1">
          <a:extLst>
            <a:ext uri="{FF2B5EF4-FFF2-40B4-BE49-F238E27FC236}">
              <a16:creationId xmlns:a16="http://schemas.microsoft.com/office/drawing/2014/main" id="{3256826C-6996-4ED2-9CBE-F61BEC416CD8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11" name="AutoShape 1">
          <a:extLst>
            <a:ext uri="{FF2B5EF4-FFF2-40B4-BE49-F238E27FC236}">
              <a16:creationId xmlns:a16="http://schemas.microsoft.com/office/drawing/2014/main" id="{D0B1BA72-8463-4A09-ADA1-AB3654BB6FA8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12" name="AutoShape 1">
          <a:extLst>
            <a:ext uri="{FF2B5EF4-FFF2-40B4-BE49-F238E27FC236}">
              <a16:creationId xmlns:a16="http://schemas.microsoft.com/office/drawing/2014/main" id="{3D2AA919-15AD-4834-BA2A-29E04CA39847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13" name="AutoShape 1">
          <a:extLst>
            <a:ext uri="{FF2B5EF4-FFF2-40B4-BE49-F238E27FC236}">
              <a16:creationId xmlns:a16="http://schemas.microsoft.com/office/drawing/2014/main" id="{877A2681-0D07-41C1-9553-B8AA8CF550C9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84CACA4E-8BE9-4EB1-91B0-C3BF80B9FDAD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15" name="AutoShape 1">
          <a:extLst>
            <a:ext uri="{FF2B5EF4-FFF2-40B4-BE49-F238E27FC236}">
              <a16:creationId xmlns:a16="http://schemas.microsoft.com/office/drawing/2014/main" id="{1E979A19-61B8-45F7-B580-5B6D5180FA96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enovo\Desktop\2025\DEPENSES%202025.xlsx" TargetMode="External"/><Relationship Id="rId1" Type="http://schemas.openxmlformats.org/officeDocument/2006/relationships/externalLinkPath" Target="/Users/Lenovo/Desktop/2025/DEPENSES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EPENSES JANVIER 2025"/>
      <sheetName val="RELEVE"/>
      <sheetName val="DETAILLE DEPLACEMENT"/>
      <sheetName val="FEVRIER 2025"/>
      <sheetName val="RELEVE FEVRIER 2025"/>
      <sheetName val="DETAILLE DEPL FEV"/>
      <sheetName val="BROULLON FEV"/>
      <sheetName val="DEPENSES MARS 2025"/>
      <sheetName val="RELEVE MARS 2025"/>
      <sheetName val="DETAILLE REMBOURSEMENT"/>
      <sheetName val="DETAILLE DEPL. MARS 2025"/>
      <sheetName val="PREVISION DEPENSES MARS 2025"/>
      <sheetName val="DEVIS TRAVEAUX NOUVEAUX LOCAUX"/>
      <sheetName val="PREVISION AVRIL 2025"/>
      <sheetName val="DEPENSES AVRIL 2025"/>
      <sheetName val="RELEVE AVRIL"/>
      <sheetName val="DEPLACEMENT AVRIL 2025"/>
      <sheetName val="GESTION M.RICARDO AVR 2025"/>
      <sheetName val="BROULLON D AV"/>
      <sheetName val="PREVISION MAI 2025"/>
      <sheetName val="MISE A JOUR PREV MAI 2025"/>
      <sheetName val="BROULLON"/>
      <sheetName val="DEPENSES MAI 2025"/>
      <sheetName val="BROU"/>
      <sheetName val="RELEVE MAI 2025"/>
      <sheetName val="DETAILLE DEPLACEMENT MAI"/>
      <sheetName val="BROULLON MAI"/>
      <sheetName val="DEPENSES JUIN 2025"/>
      <sheetName val="RELEVE JUIN 2025"/>
      <sheetName val="DEPL JUIN"/>
      <sheetName val="BROULLONS JUIN"/>
      <sheetName val="BROULLONS"/>
      <sheetName val="1"/>
      <sheetName val="PROPRIETAIRE"/>
      <sheetName val="TRAVAUX NETBYUS"/>
      <sheetName val="Feuil4"/>
      <sheetName val="PREVISION JUIN 2025"/>
      <sheetName val="DEPENSES JUILLET 2025"/>
      <sheetName val="REMBOURSEMENT M RICARDO"/>
      <sheetName val="Feuil7"/>
      <sheetName val="PREVISION JUILLET 2025"/>
      <sheetName val="LISTE DES ACCESSSOIRES APPARTEM"/>
      <sheetName val="Feuil5"/>
      <sheetName val="Feuil1"/>
      <sheetName val="Feuil2"/>
      <sheetName val="Feuil9"/>
      <sheetName val="DEPENSES JUILLET 2025 OK"/>
      <sheetName val="RELEVE JUILLET 2025"/>
      <sheetName val="DEPLACEMENT  JUILLET 2025"/>
      <sheetName val="URGENT"/>
      <sheetName val="prevision AOUT"/>
      <sheetName val="Feuil6"/>
      <sheetName val="BROULLON AOUT"/>
      <sheetName val="DEPENSES AOUT 2025 OK"/>
      <sheetName val="DEPLACEMENT AOUT"/>
      <sheetName val="RELEVE AOUT 2025"/>
      <sheetName val="POINT DES 2MILLIONS"/>
      <sheetName val="BROULLON 6"/>
      <sheetName val="POINT 1"/>
      <sheetName val="DEPENSES SEPTEMBRE 2025"/>
      <sheetName val="PREVISION SEPTEMBRE 2025"/>
      <sheetName val="Feuil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>
        <row r="30">
          <cell r="H30">
            <v>7779750</v>
          </cell>
        </row>
      </sheetData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915F3-623D-413E-A1F5-9C4A6571B106}">
  <dimension ref="A1:H35"/>
  <sheetViews>
    <sheetView tabSelected="1" workbookViewId="0">
      <selection activeCell="B30" sqref="B30"/>
    </sheetView>
  </sheetViews>
  <sheetFormatPr baseColWidth="10" defaultColWidth="9.1796875" defaultRowHeight="11.5" x14ac:dyDescent="0.25"/>
  <cols>
    <col min="1" max="1" width="7.90625" style="14" customWidth="1"/>
    <col min="2" max="2" width="94.453125" style="14" customWidth="1"/>
    <col min="3" max="3" width="11.6328125" style="14" customWidth="1"/>
    <col min="4" max="4" width="21.453125" style="14" bestFit="1" customWidth="1"/>
    <col min="5" max="5" width="12.453125" style="14" bestFit="1" customWidth="1"/>
    <col min="6" max="6" width="9.1796875" style="14"/>
    <col min="7" max="8" width="10.1796875" style="14" bestFit="1" customWidth="1"/>
    <col min="9" max="9" width="9.1796875" style="14"/>
    <col min="10" max="11" width="10.81640625" style="14" bestFit="1" customWidth="1"/>
    <col min="12" max="16384" width="9.1796875" style="14"/>
  </cols>
  <sheetData>
    <row r="1" spans="1:4" customFormat="1" ht="14.5" x14ac:dyDescent="0.35">
      <c r="A1" s="38" t="s">
        <v>0</v>
      </c>
      <c r="B1" s="38"/>
      <c r="C1" s="38"/>
      <c r="D1" s="1"/>
    </row>
    <row r="2" spans="1:4" customFormat="1" ht="14.5" x14ac:dyDescent="0.35">
      <c r="A2" s="38" t="s">
        <v>1</v>
      </c>
      <c r="B2" s="38"/>
      <c r="C2" s="38"/>
      <c r="D2" s="1"/>
    </row>
    <row r="3" spans="1:4" customFormat="1" ht="14.5" x14ac:dyDescent="0.35">
      <c r="A3" s="38" t="s">
        <v>2</v>
      </c>
      <c r="B3" s="38"/>
      <c r="C3" s="38"/>
      <c r="D3" s="1"/>
    </row>
    <row r="4" spans="1:4" customFormat="1" ht="24" x14ac:dyDescent="0.35">
      <c r="A4" s="2" t="s">
        <v>3</v>
      </c>
      <c r="B4" s="3" t="s">
        <v>4</v>
      </c>
      <c r="C4" s="4" t="s">
        <v>5</v>
      </c>
      <c r="D4" s="5" t="s">
        <v>6</v>
      </c>
    </row>
    <row r="5" spans="1:4" customFormat="1" ht="14.5" x14ac:dyDescent="0.35">
      <c r="A5" s="6">
        <v>1</v>
      </c>
      <c r="B5" s="7" t="s">
        <v>7</v>
      </c>
      <c r="C5" s="8">
        <v>40000</v>
      </c>
      <c r="D5" s="9" t="s">
        <v>8</v>
      </c>
    </row>
    <row r="6" spans="1:4" customFormat="1" ht="14.5" x14ac:dyDescent="0.35">
      <c r="A6" s="6">
        <f>+A5+1</f>
        <v>2</v>
      </c>
      <c r="B6" s="7" t="s">
        <v>9</v>
      </c>
      <c r="C6" s="8">
        <v>40000</v>
      </c>
      <c r="D6" s="9" t="s">
        <v>8</v>
      </c>
    </row>
    <row r="7" spans="1:4" customFormat="1" ht="14.5" x14ac:dyDescent="0.35">
      <c r="A7" s="6">
        <f t="shared" ref="A7:A33" si="0">+A6+1</f>
        <v>3</v>
      </c>
      <c r="B7" s="7" t="s">
        <v>10</v>
      </c>
      <c r="C7" s="8">
        <v>170000</v>
      </c>
      <c r="D7" s="9" t="s">
        <v>8</v>
      </c>
    </row>
    <row r="8" spans="1:4" customFormat="1" ht="14.5" x14ac:dyDescent="0.35">
      <c r="A8" s="6">
        <f t="shared" si="0"/>
        <v>4</v>
      </c>
      <c r="B8" s="7" t="s">
        <v>11</v>
      </c>
      <c r="C8" s="8">
        <v>1000</v>
      </c>
      <c r="D8" s="9" t="s">
        <v>8</v>
      </c>
    </row>
    <row r="9" spans="1:4" customFormat="1" ht="14.5" x14ac:dyDescent="0.35">
      <c r="A9" s="6">
        <f t="shared" si="0"/>
        <v>5</v>
      </c>
      <c r="B9" s="7" t="s">
        <v>12</v>
      </c>
      <c r="C9" s="8">
        <v>182500</v>
      </c>
      <c r="D9" s="9" t="s">
        <v>8</v>
      </c>
    </row>
    <row r="10" spans="1:4" customFormat="1" ht="14.5" x14ac:dyDescent="0.35">
      <c r="A10" s="6">
        <f t="shared" si="0"/>
        <v>6</v>
      </c>
      <c r="B10" s="7" t="s">
        <v>12</v>
      </c>
      <c r="C10" s="8">
        <v>329000</v>
      </c>
      <c r="D10" s="9" t="s">
        <v>8</v>
      </c>
    </row>
    <row r="11" spans="1:4" customFormat="1" ht="14.5" x14ac:dyDescent="0.35">
      <c r="A11" s="6">
        <f t="shared" si="0"/>
        <v>7</v>
      </c>
      <c r="B11" s="7" t="s">
        <v>13</v>
      </c>
      <c r="C11" s="8">
        <v>160000</v>
      </c>
      <c r="D11" s="9" t="s">
        <v>8</v>
      </c>
    </row>
    <row r="12" spans="1:4" customFormat="1" ht="14.5" x14ac:dyDescent="0.35">
      <c r="A12" s="6">
        <f t="shared" si="0"/>
        <v>8</v>
      </c>
      <c r="B12" s="7" t="s">
        <v>14</v>
      </c>
      <c r="C12" s="8">
        <v>10000</v>
      </c>
      <c r="D12" s="9" t="s">
        <v>8</v>
      </c>
    </row>
    <row r="13" spans="1:4" customFormat="1" ht="14.5" x14ac:dyDescent="0.35">
      <c r="A13" s="6">
        <f t="shared" si="0"/>
        <v>9</v>
      </c>
      <c r="B13" s="7" t="s">
        <v>15</v>
      </c>
      <c r="C13" s="8">
        <v>1600</v>
      </c>
      <c r="D13" s="9" t="s">
        <v>8</v>
      </c>
    </row>
    <row r="14" spans="1:4" customFormat="1" ht="14.5" x14ac:dyDescent="0.35">
      <c r="A14" s="6">
        <f t="shared" si="0"/>
        <v>10</v>
      </c>
      <c r="B14" s="7" t="s">
        <v>16</v>
      </c>
      <c r="C14" s="8">
        <v>7000</v>
      </c>
      <c r="D14" s="9" t="s">
        <v>8</v>
      </c>
    </row>
    <row r="15" spans="1:4" customFormat="1" ht="14.5" x14ac:dyDescent="0.35">
      <c r="A15" s="6">
        <f t="shared" si="0"/>
        <v>11</v>
      </c>
      <c r="B15" s="7" t="s">
        <v>17</v>
      </c>
      <c r="C15" s="8">
        <v>30000</v>
      </c>
      <c r="D15" s="9" t="s">
        <v>8</v>
      </c>
    </row>
    <row r="16" spans="1:4" customFormat="1" ht="14.5" x14ac:dyDescent="0.35">
      <c r="A16" s="6">
        <f t="shared" si="0"/>
        <v>12</v>
      </c>
      <c r="B16" s="7" t="s">
        <v>18</v>
      </c>
      <c r="C16" s="8">
        <v>325000</v>
      </c>
      <c r="D16" s="9" t="s">
        <v>8</v>
      </c>
    </row>
    <row r="17" spans="1:4" customFormat="1" ht="14.5" x14ac:dyDescent="0.35">
      <c r="A17" s="6">
        <f t="shared" si="0"/>
        <v>13</v>
      </c>
      <c r="B17" s="7" t="s">
        <v>19</v>
      </c>
      <c r="C17" s="8">
        <f>22000+5000</f>
        <v>27000</v>
      </c>
      <c r="D17" s="9" t="s">
        <v>8</v>
      </c>
    </row>
    <row r="18" spans="1:4" customFormat="1" ht="14.5" x14ac:dyDescent="0.35">
      <c r="A18" s="6">
        <f t="shared" si="0"/>
        <v>14</v>
      </c>
      <c r="B18" s="7" t="s">
        <v>20</v>
      </c>
      <c r="C18" s="8">
        <v>221100</v>
      </c>
      <c r="D18" s="9" t="s">
        <v>8</v>
      </c>
    </row>
    <row r="19" spans="1:4" customFormat="1" ht="14.5" x14ac:dyDescent="0.35">
      <c r="A19" s="6">
        <f>+A18+1</f>
        <v>15</v>
      </c>
      <c r="B19" s="7" t="s">
        <v>21</v>
      </c>
      <c r="C19" s="8">
        <v>8000</v>
      </c>
      <c r="D19" s="9" t="s">
        <v>8</v>
      </c>
    </row>
    <row r="20" spans="1:4" customFormat="1" ht="14.5" x14ac:dyDescent="0.35">
      <c r="A20" s="6">
        <f t="shared" si="0"/>
        <v>16</v>
      </c>
      <c r="B20" s="7" t="s">
        <v>22</v>
      </c>
      <c r="C20" s="8">
        <v>6800</v>
      </c>
      <c r="D20" s="9" t="s">
        <v>8</v>
      </c>
    </row>
    <row r="21" spans="1:4" customFormat="1" ht="14.5" x14ac:dyDescent="0.35">
      <c r="A21" s="6" t="s">
        <v>23</v>
      </c>
      <c r="B21" s="7" t="s">
        <v>24</v>
      </c>
      <c r="C21" s="8">
        <v>1237000</v>
      </c>
      <c r="D21" s="9" t="s">
        <v>8</v>
      </c>
    </row>
    <row r="22" spans="1:4" customFormat="1" ht="14.5" x14ac:dyDescent="0.35">
      <c r="A22" s="6">
        <v>23</v>
      </c>
      <c r="B22" s="7" t="s">
        <v>25</v>
      </c>
      <c r="C22" s="8">
        <v>200000</v>
      </c>
      <c r="D22" s="9" t="s">
        <v>8</v>
      </c>
    </row>
    <row r="23" spans="1:4" customFormat="1" ht="14.5" x14ac:dyDescent="0.35">
      <c r="A23" s="6">
        <f t="shared" si="0"/>
        <v>24</v>
      </c>
      <c r="B23" s="7" t="s">
        <v>26</v>
      </c>
      <c r="C23" s="8">
        <v>200000</v>
      </c>
      <c r="D23" s="9" t="s">
        <v>8</v>
      </c>
    </row>
    <row r="24" spans="1:4" customFormat="1" ht="14.5" x14ac:dyDescent="0.35">
      <c r="A24" s="6">
        <f t="shared" si="0"/>
        <v>25</v>
      </c>
      <c r="B24" s="7" t="s">
        <v>27</v>
      </c>
      <c r="C24" s="8">
        <v>30000</v>
      </c>
      <c r="D24" s="9" t="s">
        <v>8</v>
      </c>
    </row>
    <row r="25" spans="1:4" customFormat="1" ht="14.5" x14ac:dyDescent="0.35">
      <c r="A25" s="6">
        <f t="shared" si="0"/>
        <v>26</v>
      </c>
      <c r="B25" s="7" t="s">
        <v>28</v>
      </c>
      <c r="C25" s="8">
        <v>10000</v>
      </c>
      <c r="D25" s="9" t="s">
        <v>8</v>
      </c>
    </row>
    <row r="26" spans="1:4" customFormat="1" ht="14.5" x14ac:dyDescent="0.35">
      <c r="A26" s="6">
        <f t="shared" si="0"/>
        <v>27</v>
      </c>
      <c r="B26" s="7" t="s">
        <v>29</v>
      </c>
      <c r="C26" s="8">
        <f>57225+1000</f>
        <v>58225</v>
      </c>
      <c r="D26" s="9" t="s">
        <v>8</v>
      </c>
    </row>
    <row r="27" spans="1:4" customFormat="1" ht="14.5" x14ac:dyDescent="0.35">
      <c r="A27" s="6">
        <f t="shared" si="0"/>
        <v>28</v>
      </c>
      <c r="B27" s="7" t="s">
        <v>30</v>
      </c>
      <c r="C27" s="8">
        <v>2500</v>
      </c>
      <c r="D27" s="9" t="s">
        <v>8</v>
      </c>
    </row>
    <row r="28" spans="1:4" customFormat="1" ht="14.5" x14ac:dyDescent="0.35">
      <c r="A28" s="6">
        <f t="shared" si="0"/>
        <v>29</v>
      </c>
      <c r="B28" s="7" t="s">
        <v>31</v>
      </c>
      <c r="C28" s="8">
        <f>2000+4600+1500</f>
        <v>8100</v>
      </c>
      <c r="D28" s="9" t="s">
        <v>8</v>
      </c>
    </row>
    <row r="29" spans="1:4" customFormat="1" ht="14.5" x14ac:dyDescent="0.35">
      <c r="A29" s="6">
        <f t="shared" si="0"/>
        <v>30</v>
      </c>
      <c r="B29" s="10" t="s">
        <v>32</v>
      </c>
      <c r="C29" s="8">
        <v>3500</v>
      </c>
      <c r="D29" s="9" t="s">
        <v>8</v>
      </c>
    </row>
    <row r="30" spans="1:4" customFormat="1" ht="14.5" x14ac:dyDescent="0.35">
      <c r="A30" s="6">
        <f t="shared" si="0"/>
        <v>31</v>
      </c>
      <c r="B30" s="10" t="s">
        <v>33</v>
      </c>
      <c r="C30" s="8">
        <v>542000</v>
      </c>
      <c r="D30" s="9" t="s">
        <v>8</v>
      </c>
    </row>
    <row r="31" spans="1:4" customFormat="1" ht="14.5" x14ac:dyDescent="0.35">
      <c r="A31" s="6">
        <f t="shared" si="0"/>
        <v>32</v>
      </c>
      <c r="B31" s="10" t="s">
        <v>34</v>
      </c>
      <c r="C31" s="8">
        <v>1500</v>
      </c>
      <c r="D31" s="9" t="s">
        <v>8</v>
      </c>
    </row>
    <row r="32" spans="1:4" customFormat="1" ht="14.5" x14ac:dyDescent="0.35">
      <c r="A32" s="6">
        <f>+A31+1</f>
        <v>33</v>
      </c>
      <c r="B32" s="9" t="s">
        <v>35</v>
      </c>
      <c r="C32" s="8">
        <f>4975+225+900</f>
        <v>6100</v>
      </c>
      <c r="D32" s="9" t="s">
        <v>8</v>
      </c>
    </row>
    <row r="33" spans="1:8" customFormat="1" ht="14.5" x14ac:dyDescent="0.35">
      <c r="A33" s="6">
        <f t="shared" si="0"/>
        <v>34</v>
      </c>
      <c r="B33" s="9" t="s">
        <v>36</v>
      </c>
      <c r="C33" s="8">
        <v>8000</v>
      </c>
      <c r="D33" s="9" t="s">
        <v>8</v>
      </c>
    </row>
    <row r="34" spans="1:8" customFormat="1" ht="14.5" x14ac:dyDescent="0.35">
      <c r="A34" s="6"/>
      <c r="B34" s="11"/>
      <c r="C34" s="12">
        <f>SUM(C5:C33)</f>
        <v>3865925</v>
      </c>
      <c r="D34" s="9"/>
      <c r="H34" s="13"/>
    </row>
    <row r="35" spans="1:8" customFormat="1" ht="14.5" x14ac:dyDescent="0.35">
      <c r="A35" s="14"/>
      <c r="B35" s="14"/>
      <c r="C35" s="1"/>
      <c r="D35" s="15"/>
      <c r="F35" s="13"/>
    </row>
  </sheetData>
  <mergeCells count="3">
    <mergeCell ref="A1:C1"/>
    <mergeCell ref="A2:C2"/>
    <mergeCell ref="A3:C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58F1B-6D7C-4A65-BA04-955B0FACFE8E}">
  <dimension ref="A1:N44"/>
  <sheetViews>
    <sheetView topLeftCell="F25" workbookViewId="0">
      <selection activeCell="I41" sqref="I41"/>
    </sheetView>
  </sheetViews>
  <sheetFormatPr baseColWidth="10" defaultColWidth="9.1796875" defaultRowHeight="11.5" x14ac:dyDescent="0.25"/>
  <cols>
    <col min="1" max="1" width="7.90625" style="14" customWidth="1"/>
    <col min="2" max="2" width="12.54296875" style="14" customWidth="1"/>
    <col min="3" max="3" width="12.453125" style="14" customWidth="1"/>
    <col min="4" max="4" width="11.1796875" style="14" bestFit="1" customWidth="1"/>
    <col min="5" max="5" width="14.90625" style="14" customWidth="1"/>
    <col min="6" max="6" width="106.36328125" style="14" bestFit="1" customWidth="1"/>
    <col min="7" max="7" width="17.1796875" style="14" customWidth="1"/>
    <col min="8" max="8" width="14.453125" style="14" customWidth="1"/>
    <col min="9" max="9" width="21.453125" style="14" bestFit="1" customWidth="1"/>
    <col min="10" max="10" width="22.90625" style="14" customWidth="1"/>
    <col min="11" max="11" width="12.453125" style="14" bestFit="1" customWidth="1"/>
    <col min="12" max="12" width="9.1796875" style="14"/>
    <col min="13" max="14" width="10.1796875" style="14" bestFit="1" customWidth="1"/>
    <col min="15" max="15" width="9.1796875" style="14"/>
    <col min="16" max="17" width="10.81640625" style="14" bestFit="1" customWidth="1"/>
    <col min="18" max="16384" width="9.1796875" style="14"/>
  </cols>
  <sheetData>
    <row r="1" spans="1:10" customFormat="1" ht="14.5" x14ac:dyDescent="0.35">
      <c r="A1" s="14"/>
      <c r="B1" s="14"/>
      <c r="C1" s="14"/>
      <c r="D1" s="14"/>
      <c r="E1" s="14"/>
      <c r="F1" s="14"/>
      <c r="G1" s="14"/>
      <c r="H1" s="14"/>
      <c r="I1" s="1"/>
      <c r="J1" s="14"/>
    </row>
    <row r="2" spans="1:10" customFormat="1" ht="14.5" x14ac:dyDescent="0.35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0" customFormat="1" ht="14.5" x14ac:dyDescent="0.35">
      <c r="A3" s="39" t="s">
        <v>50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customFormat="1" ht="14.5" x14ac:dyDescent="0.35">
      <c r="A4" s="14"/>
      <c r="B4" s="14"/>
      <c r="C4" s="14"/>
      <c r="D4" s="14"/>
      <c r="E4" s="14"/>
      <c r="F4" s="14"/>
      <c r="G4" s="14"/>
      <c r="H4" s="14"/>
      <c r="I4" s="14"/>
      <c r="J4" s="14"/>
    </row>
    <row r="5" spans="1:10" customFormat="1" ht="35.5" x14ac:dyDescent="0.35">
      <c r="A5" s="2" t="s">
        <v>51</v>
      </c>
      <c r="B5" s="3" t="s">
        <v>52</v>
      </c>
      <c r="C5" s="3" t="s">
        <v>53</v>
      </c>
      <c r="D5" s="20" t="s">
        <v>54</v>
      </c>
      <c r="E5" s="3" t="s">
        <v>55</v>
      </c>
      <c r="F5" s="3" t="s">
        <v>4</v>
      </c>
      <c r="G5" s="4" t="s">
        <v>5</v>
      </c>
      <c r="H5" s="20" t="s">
        <v>56</v>
      </c>
      <c r="I5" s="5" t="s">
        <v>6</v>
      </c>
      <c r="J5" s="5" t="s">
        <v>57</v>
      </c>
    </row>
    <row r="6" spans="1:10" customFormat="1" ht="14.5" x14ac:dyDescent="0.35">
      <c r="A6" s="21"/>
      <c r="B6" s="22">
        <v>45839</v>
      </c>
      <c r="C6" s="23">
        <f>+'[1]DEPENSES JUILLET 2025 OK'!H30</f>
        <v>7779750</v>
      </c>
      <c r="D6" s="24">
        <v>45870</v>
      </c>
      <c r="E6" s="21"/>
      <c r="F6" s="7" t="s">
        <v>58</v>
      </c>
      <c r="G6" s="25">
        <v>0</v>
      </c>
      <c r="H6" s="25">
        <f>+C6</f>
        <v>7779750</v>
      </c>
      <c r="I6" s="9" t="s">
        <v>8</v>
      </c>
      <c r="J6" s="9"/>
    </row>
    <row r="7" spans="1:10" customFormat="1" ht="14.5" x14ac:dyDescent="0.35">
      <c r="A7" s="9"/>
      <c r="B7" s="26"/>
      <c r="C7" s="27"/>
      <c r="D7" s="24">
        <v>45873</v>
      </c>
      <c r="E7" s="9"/>
      <c r="F7" s="7" t="s">
        <v>7</v>
      </c>
      <c r="G7" s="8">
        <v>40000</v>
      </c>
      <c r="H7" s="28">
        <f>+H6-G7</f>
        <v>7739750</v>
      </c>
      <c r="I7" s="9" t="s">
        <v>8</v>
      </c>
      <c r="J7" s="9"/>
    </row>
    <row r="8" spans="1:10" customFormat="1" ht="14.5" x14ac:dyDescent="0.35">
      <c r="A8" s="9"/>
      <c r="B8" s="26"/>
      <c r="C8" s="27"/>
      <c r="D8" s="24">
        <v>45874</v>
      </c>
      <c r="E8" s="9"/>
      <c r="F8" s="7" t="s">
        <v>9</v>
      </c>
      <c r="G8" s="8">
        <v>40000</v>
      </c>
      <c r="H8" s="28">
        <f t="shared" ref="H8:H37" si="0">+H7-G8</f>
        <v>7699750</v>
      </c>
      <c r="I8" s="9" t="s">
        <v>8</v>
      </c>
      <c r="J8" s="9"/>
    </row>
    <row r="9" spans="1:10" customFormat="1" ht="14.5" x14ac:dyDescent="0.35">
      <c r="A9" s="9"/>
      <c r="B9" s="26"/>
      <c r="C9" s="27"/>
      <c r="D9" s="24">
        <v>45874</v>
      </c>
      <c r="E9" s="9"/>
      <c r="F9" s="7" t="s">
        <v>10</v>
      </c>
      <c r="G9" s="8">
        <v>170000</v>
      </c>
      <c r="H9" s="28">
        <f t="shared" si="0"/>
        <v>7529750</v>
      </c>
      <c r="I9" s="9" t="s">
        <v>8</v>
      </c>
      <c r="J9" s="9"/>
    </row>
    <row r="10" spans="1:10" customFormat="1" ht="14.5" x14ac:dyDescent="0.35">
      <c r="A10" s="9"/>
      <c r="B10" s="26"/>
      <c r="C10" s="27"/>
      <c r="D10" s="24">
        <v>45875</v>
      </c>
      <c r="E10" s="9"/>
      <c r="F10" s="7" t="s">
        <v>11</v>
      </c>
      <c r="G10" s="8">
        <v>1000</v>
      </c>
      <c r="H10" s="28">
        <f t="shared" si="0"/>
        <v>7528750</v>
      </c>
      <c r="I10" s="9" t="s">
        <v>8</v>
      </c>
      <c r="J10" s="9"/>
    </row>
    <row r="11" spans="1:10" customFormat="1" ht="14.5" x14ac:dyDescent="0.35">
      <c r="A11" s="9"/>
      <c r="B11" s="26"/>
      <c r="C11" s="27"/>
      <c r="D11" s="24">
        <v>45875</v>
      </c>
      <c r="E11" s="9"/>
      <c r="F11" s="7" t="s">
        <v>12</v>
      </c>
      <c r="G11" s="8">
        <v>182500</v>
      </c>
      <c r="H11" s="28">
        <f t="shared" si="0"/>
        <v>7346250</v>
      </c>
      <c r="I11" s="9" t="s">
        <v>8</v>
      </c>
      <c r="J11" s="9"/>
    </row>
    <row r="12" spans="1:10" customFormat="1" ht="14.5" x14ac:dyDescent="0.35">
      <c r="A12" s="9"/>
      <c r="B12" s="26"/>
      <c r="C12" s="27"/>
      <c r="D12" s="24">
        <v>45875</v>
      </c>
      <c r="E12" s="9"/>
      <c r="F12" s="7" t="s">
        <v>12</v>
      </c>
      <c r="G12" s="8">
        <v>329000</v>
      </c>
      <c r="H12" s="28">
        <f t="shared" si="0"/>
        <v>7017250</v>
      </c>
      <c r="I12" s="9" t="s">
        <v>8</v>
      </c>
      <c r="J12" s="9"/>
    </row>
    <row r="13" spans="1:10" customFormat="1" ht="14.5" x14ac:dyDescent="0.35">
      <c r="A13" s="9"/>
      <c r="B13" s="26"/>
      <c r="C13" s="27"/>
      <c r="D13" s="24">
        <v>45875</v>
      </c>
      <c r="E13" s="9"/>
      <c r="F13" s="7" t="s">
        <v>13</v>
      </c>
      <c r="G13" s="8">
        <v>160000</v>
      </c>
      <c r="H13" s="28">
        <f t="shared" si="0"/>
        <v>6857250</v>
      </c>
      <c r="I13" s="9" t="s">
        <v>8</v>
      </c>
      <c r="J13" s="9"/>
    </row>
    <row r="14" spans="1:10" customFormat="1" ht="14.5" x14ac:dyDescent="0.35">
      <c r="A14" s="9"/>
      <c r="B14" s="26"/>
      <c r="C14" s="27"/>
      <c r="D14" s="24">
        <v>45875</v>
      </c>
      <c r="E14" s="9"/>
      <c r="F14" s="7" t="s">
        <v>59</v>
      </c>
      <c r="G14" s="8">
        <v>10000</v>
      </c>
      <c r="H14" s="28">
        <f t="shared" si="0"/>
        <v>6847250</v>
      </c>
      <c r="I14" s="9" t="s">
        <v>8</v>
      </c>
      <c r="J14" s="9"/>
    </row>
    <row r="15" spans="1:10" customFormat="1" ht="14.5" x14ac:dyDescent="0.35">
      <c r="A15" s="9"/>
      <c r="B15" s="26"/>
      <c r="C15" s="27"/>
      <c r="D15" s="24">
        <v>45875</v>
      </c>
      <c r="E15" s="9"/>
      <c r="F15" s="7" t="s">
        <v>15</v>
      </c>
      <c r="G15" s="8">
        <v>1600</v>
      </c>
      <c r="H15" s="28">
        <f t="shared" si="0"/>
        <v>6845650</v>
      </c>
      <c r="I15" s="9" t="s">
        <v>8</v>
      </c>
      <c r="J15" s="9"/>
    </row>
    <row r="16" spans="1:10" customFormat="1" ht="14.5" x14ac:dyDescent="0.35">
      <c r="A16" s="9"/>
      <c r="B16" s="26"/>
      <c r="C16" s="27"/>
      <c r="D16" s="24">
        <v>45875</v>
      </c>
      <c r="E16" s="9"/>
      <c r="F16" s="7" t="s">
        <v>16</v>
      </c>
      <c r="G16" s="8">
        <v>7000</v>
      </c>
      <c r="H16" s="28">
        <f t="shared" si="0"/>
        <v>6838650</v>
      </c>
      <c r="I16" s="9" t="s">
        <v>8</v>
      </c>
      <c r="J16" s="9"/>
    </row>
    <row r="17" spans="1:10" customFormat="1" ht="14.5" x14ac:dyDescent="0.35">
      <c r="A17" s="9"/>
      <c r="B17" s="26"/>
      <c r="C17" s="27"/>
      <c r="D17" s="24">
        <v>45875</v>
      </c>
      <c r="E17" s="9"/>
      <c r="F17" s="7" t="s">
        <v>17</v>
      </c>
      <c r="G17" s="8">
        <v>30000</v>
      </c>
      <c r="H17" s="28">
        <f t="shared" si="0"/>
        <v>6808650</v>
      </c>
      <c r="I17" s="9" t="s">
        <v>8</v>
      </c>
      <c r="J17" s="9"/>
    </row>
    <row r="18" spans="1:10" customFormat="1" ht="14.5" x14ac:dyDescent="0.35">
      <c r="A18" s="9"/>
      <c r="B18" s="26"/>
      <c r="C18" s="27"/>
      <c r="D18" s="24">
        <v>45875</v>
      </c>
      <c r="E18" s="9"/>
      <c r="F18" s="7" t="s">
        <v>18</v>
      </c>
      <c r="G18" s="8">
        <v>325000</v>
      </c>
      <c r="H18" s="28">
        <f t="shared" si="0"/>
        <v>6483650</v>
      </c>
      <c r="I18" s="9" t="s">
        <v>8</v>
      </c>
      <c r="J18" s="9"/>
    </row>
    <row r="19" spans="1:10" customFormat="1" ht="14.5" x14ac:dyDescent="0.35">
      <c r="A19" s="9"/>
      <c r="B19" s="26"/>
      <c r="C19" s="27"/>
      <c r="D19" s="24">
        <v>45875</v>
      </c>
      <c r="E19" s="9"/>
      <c r="F19" s="7" t="s">
        <v>19</v>
      </c>
      <c r="G19" s="8">
        <f>22000+5000</f>
        <v>27000</v>
      </c>
      <c r="H19" s="28">
        <f t="shared" si="0"/>
        <v>6456650</v>
      </c>
      <c r="I19" s="9" t="s">
        <v>8</v>
      </c>
      <c r="J19" s="9"/>
    </row>
    <row r="20" spans="1:10" customFormat="1" ht="14.5" x14ac:dyDescent="0.35">
      <c r="A20" s="9"/>
      <c r="B20" s="26"/>
      <c r="C20" s="27"/>
      <c r="D20" s="24">
        <v>45875</v>
      </c>
      <c r="E20" s="9"/>
      <c r="F20" s="7" t="s">
        <v>20</v>
      </c>
      <c r="G20" s="8">
        <v>221100</v>
      </c>
      <c r="H20" s="28">
        <f t="shared" si="0"/>
        <v>6235550</v>
      </c>
      <c r="I20" s="9" t="s">
        <v>8</v>
      </c>
      <c r="J20" s="9"/>
    </row>
    <row r="21" spans="1:10" customFormat="1" ht="14.5" x14ac:dyDescent="0.35">
      <c r="A21" s="9"/>
      <c r="B21" s="26"/>
      <c r="C21" s="27"/>
      <c r="D21" s="24">
        <v>45877</v>
      </c>
      <c r="E21" s="9"/>
      <c r="F21" s="7" t="s">
        <v>21</v>
      </c>
      <c r="G21" s="8">
        <v>8000</v>
      </c>
      <c r="H21" s="28">
        <f t="shared" si="0"/>
        <v>6227550</v>
      </c>
      <c r="I21" s="9" t="s">
        <v>8</v>
      </c>
      <c r="J21" s="9"/>
    </row>
    <row r="22" spans="1:10" customFormat="1" ht="14.5" x14ac:dyDescent="0.35">
      <c r="A22" s="9"/>
      <c r="B22" s="26"/>
      <c r="C22" s="27"/>
      <c r="D22" s="29">
        <v>45877</v>
      </c>
      <c r="E22" s="9"/>
      <c r="F22" s="7" t="s">
        <v>22</v>
      </c>
      <c r="G22" s="8">
        <v>6800</v>
      </c>
      <c r="H22" s="28">
        <f t="shared" si="0"/>
        <v>6220750</v>
      </c>
      <c r="I22" s="9" t="s">
        <v>8</v>
      </c>
      <c r="J22" s="9"/>
    </row>
    <row r="23" spans="1:10" customFormat="1" ht="14.5" x14ac:dyDescent="0.35">
      <c r="A23" s="9"/>
      <c r="B23" s="26"/>
      <c r="C23" s="27"/>
      <c r="D23" s="29">
        <v>45877</v>
      </c>
      <c r="E23" s="9"/>
      <c r="F23" s="7" t="s">
        <v>24</v>
      </c>
      <c r="G23" s="8">
        <v>1237000</v>
      </c>
      <c r="H23" s="28">
        <f t="shared" si="0"/>
        <v>4983750</v>
      </c>
      <c r="I23" s="9" t="s">
        <v>8</v>
      </c>
      <c r="J23" s="9"/>
    </row>
    <row r="24" spans="1:10" customFormat="1" ht="14.5" x14ac:dyDescent="0.35">
      <c r="A24" s="9"/>
      <c r="B24" s="26"/>
      <c r="C24" s="27"/>
      <c r="D24" s="29">
        <v>45877</v>
      </c>
      <c r="E24" s="30">
        <f>35000*4</f>
        <v>140000</v>
      </c>
      <c r="F24" s="7" t="s">
        <v>60</v>
      </c>
      <c r="G24" s="8">
        <v>0</v>
      </c>
      <c r="H24" s="28">
        <f>+H23+E24</f>
        <v>5123750</v>
      </c>
      <c r="I24" s="9" t="s">
        <v>8</v>
      </c>
      <c r="J24" s="9"/>
    </row>
    <row r="25" spans="1:10" customFormat="1" ht="14.5" x14ac:dyDescent="0.35">
      <c r="A25" s="9"/>
      <c r="B25" s="26"/>
      <c r="C25" s="27"/>
      <c r="D25" s="29">
        <v>45880</v>
      </c>
      <c r="E25" s="9"/>
      <c r="F25" s="7" t="s">
        <v>25</v>
      </c>
      <c r="G25" s="8">
        <v>200000</v>
      </c>
      <c r="H25" s="28">
        <f>+H24-G25</f>
        <v>4923750</v>
      </c>
      <c r="I25" s="9" t="s">
        <v>8</v>
      </c>
      <c r="J25" s="9"/>
    </row>
    <row r="26" spans="1:10" customFormat="1" ht="14.5" x14ac:dyDescent="0.35">
      <c r="A26" s="9"/>
      <c r="B26" s="26"/>
      <c r="C26" s="27"/>
      <c r="D26" s="29">
        <v>45881</v>
      </c>
      <c r="E26" s="9"/>
      <c r="F26" s="7" t="s">
        <v>26</v>
      </c>
      <c r="G26" s="8">
        <v>200000</v>
      </c>
      <c r="H26" s="28">
        <f t="shared" si="0"/>
        <v>4723750</v>
      </c>
      <c r="I26" s="9" t="s">
        <v>8</v>
      </c>
      <c r="J26" s="9"/>
    </row>
    <row r="27" spans="1:10" customFormat="1" ht="14.5" x14ac:dyDescent="0.35">
      <c r="A27" s="9"/>
      <c r="B27" s="26"/>
      <c r="C27" s="27"/>
      <c r="D27" s="29">
        <v>45881</v>
      </c>
      <c r="E27" s="9"/>
      <c r="F27" s="7" t="s">
        <v>27</v>
      </c>
      <c r="G27" s="8">
        <v>30000</v>
      </c>
      <c r="H27" s="28">
        <f t="shared" si="0"/>
        <v>4693750</v>
      </c>
      <c r="I27" s="9" t="s">
        <v>8</v>
      </c>
      <c r="J27" s="9"/>
    </row>
    <row r="28" spans="1:10" customFormat="1" ht="14.5" x14ac:dyDescent="0.35">
      <c r="A28" s="9"/>
      <c r="B28" s="26"/>
      <c r="C28" s="27"/>
      <c r="D28" s="29">
        <v>45888</v>
      </c>
      <c r="E28" s="30">
        <v>500000</v>
      </c>
      <c r="F28" s="7" t="s">
        <v>61</v>
      </c>
      <c r="G28" s="8">
        <v>0</v>
      </c>
      <c r="H28" s="28">
        <f>+H27+E28</f>
        <v>5193750</v>
      </c>
      <c r="I28" s="9" t="s">
        <v>8</v>
      </c>
      <c r="J28" s="9"/>
    </row>
    <row r="29" spans="1:10" customFormat="1" ht="14.5" x14ac:dyDescent="0.35">
      <c r="A29" s="9"/>
      <c r="B29" s="26"/>
      <c r="C29" s="27"/>
      <c r="D29" s="29">
        <v>45889</v>
      </c>
      <c r="E29" s="30"/>
      <c r="F29" s="7" t="s">
        <v>28</v>
      </c>
      <c r="G29" s="8">
        <v>10000</v>
      </c>
      <c r="H29" s="28">
        <f>+H28-G29</f>
        <v>5183750</v>
      </c>
      <c r="I29" s="9" t="s">
        <v>8</v>
      </c>
      <c r="J29" s="9"/>
    </row>
    <row r="30" spans="1:10" customFormat="1" ht="14.5" x14ac:dyDescent="0.35">
      <c r="A30" s="9"/>
      <c r="B30" s="26"/>
      <c r="C30" s="27"/>
      <c r="D30" s="29">
        <v>45889</v>
      </c>
      <c r="E30" s="30"/>
      <c r="F30" s="7" t="s">
        <v>29</v>
      </c>
      <c r="G30" s="8">
        <f>57225+1000</f>
        <v>58225</v>
      </c>
      <c r="H30" s="28">
        <f t="shared" si="0"/>
        <v>5125525</v>
      </c>
      <c r="I30" s="9" t="s">
        <v>8</v>
      </c>
      <c r="J30" s="9"/>
    </row>
    <row r="31" spans="1:10" customFormat="1" ht="14.5" x14ac:dyDescent="0.35">
      <c r="A31" s="9"/>
      <c r="B31" s="26"/>
      <c r="C31" s="27"/>
      <c r="D31" s="29">
        <v>45890</v>
      </c>
      <c r="E31" s="9"/>
      <c r="F31" s="7" t="s">
        <v>30</v>
      </c>
      <c r="G31" s="8">
        <v>2500</v>
      </c>
      <c r="H31" s="28">
        <f t="shared" si="0"/>
        <v>5123025</v>
      </c>
      <c r="I31" s="9" t="s">
        <v>8</v>
      </c>
      <c r="J31" s="9"/>
    </row>
    <row r="32" spans="1:10" customFormat="1" ht="14.5" x14ac:dyDescent="0.35">
      <c r="A32" s="9"/>
      <c r="B32" s="26"/>
      <c r="C32" s="27"/>
      <c r="D32" s="29">
        <v>45890</v>
      </c>
      <c r="E32" s="9"/>
      <c r="F32" s="7" t="s">
        <v>31</v>
      </c>
      <c r="G32" s="8">
        <f>2000+4600+1500</f>
        <v>8100</v>
      </c>
      <c r="H32" s="28">
        <f t="shared" si="0"/>
        <v>5114925</v>
      </c>
      <c r="I32" s="9" t="s">
        <v>8</v>
      </c>
      <c r="J32" s="9"/>
    </row>
    <row r="33" spans="1:14" customFormat="1" ht="14.5" x14ac:dyDescent="0.35">
      <c r="A33" s="9"/>
      <c r="B33" s="26"/>
      <c r="C33" s="27"/>
      <c r="D33" s="29">
        <v>45890</v>
      </c>
      <c r="E33" s="9"/>
      <c r="F33" s="10" t="s">
        <v>32</v>
      </c>
      <c r="G33" s="8">
        <v>3500</v>
      </c>
      <c r="H33" s="28">
        <f t="shared" si="0"/>
        <v>5111425</v>
      </c>
      <c r="I33" s="9" t="s">
        <v>8</v>
      </c>
      <c r="J33" s="9"/>
    </row>
    <row r="34" spans="1:14" customFormat="1" ht="14.5" x14ac:dyDescent="0.35">
      <c r="A34" s="9"/>
      <c r="B34" s="26"/>
      <c r="C34" s="27"/>
      <c r="D34" s="29">
        <v>45894</v>
      </c>
      <c r="E34" s="9"/>
      <c r="F34" s="10" t="s">
        <v>33</v>
      </c>
      <c r="G34" s="8">
        <v>542000</v>
      </c>
      <c r="H34" s="28">
        <f t="shared" si="0"/>
        <v>4569425</v>
      </c>
      <c r="I34" s="9" t="s">
        <v>8</v>
      </c>
      <c r="J34" s="9"/>
    </row>
    <row r="35" spans="1:14" customFormat="1" ht="14.5" x14ac:dyDescent="0.35">
      <c r="A35" s="9"/>
      <c r="B35" s="26"/>
      <c r="C35" s="27"/>
      <c r="D35" s="29">
        <v>45892</v>
      </c>
      <c r="E35" s="9"/>
      <c r="F35" s="10" t="s">
        <v>34</v>
      </c>
      <c r="G35" s="8">
        <v>1500</v>
      </c>
      <c r="H35" s="28">
        <f t="shared" si="0"/>
        <v>4567925</v>
      </c>
      <c r="I35" s="9" t="s">
        <v>8</v>
      </c>
      <c r="J35" s="9"/>
    </row>
    <row r="36" spans="1:14" customFormat="1" ht="14.5" x14ac:dyDescent="0.35">
      <c r="A36" s="9"/>
      <c r="B36" s="26"/>
      <c r="C36" s="27"/>
      <c r="D36" s="29">
        <v>45898</v>
      </c>
      <c r="E36" s="9"/>
      <c r="F36" s="9" t="s">
        <v>35</v>
      </c>
      <c r="G36" s="8">
        <f>4975+225+900</f>
        <v>6100</v>
      </c>
      <c r="H36" s="28">
        <f t="shared" si="0"/>
        <v>4561825</v>
      </c>
      <c r="I36" s="9" t="s">
        <v>8</v>
      </c>
      <c r="J36" s="9"/>
    </row>
    <row r="37" spans="1:14" customFormat="1" ht="14.5" x14ac:dyDescent="0.35">
      <c r="A37" s="9"/>
      <c r="B37" s="26"/>
      <c r="C37" s="27"/>
      <c r="D37" s="29">
        <v>45900</v>
      </c>
      <c r="E37" s="9"/>
      <c r="F37" s="9" t="s">
        <v>36</v>
      </c>
      <c r="G37" s="8">
        <v>8000</v>
      </c>
      <c r="H37" s="28">
        <f t="shared" si="0"/>
        <v>4553825</v>
      </c>
      <c r="I37" s="9" t="s">
        <v>8</v>
      </c>
      <c r="J37" s="9"/>
    </row>
    <row r="38" spans="1:14" customFormat="1" ht="14.5" x14ac:dyDescent="0.35">
      <c r="A38" s="9"/>
      <c r="B38" s="6"/>
      <c r="C38" s="31">
        <f>SUM(C6:C8)</f>
        <v>7779750</v>
      </c>
      <c r="D38" s="9"/>
      <c r="E38" s="31">
        <f>SUM(E6:E37)</f>
        <v>640000</v>
      </c>
      <c r="F38" s="11"/>
      <c r="G38" s="12">
        <f>SUM(G6:G37)</f>
        <v>3865925</v>
      </c>
      <c r="H38" s="9"/>
      <c r="I38" s="9"/>
      <c r="J38" s="9"/>
      <c r="N38" s="13"/>
    </row>
    <row r="39" spans="1:14" customFormat="1" ht="14.5" x14ac:dyDescent="0.35">
      <c r="A39" s="14"/>
      <c r="B39" s="14"/>
      <c r="C39" s="14"/>
      <c r="D39" s="14"/>
      <c r="E39" s="14"/>
      <c r="F39" s="14"/>
      <c r="G39" s="1"/>
      <c r="H39" s="14"/>
      <c r="I39" s="15"/>
      <c r="L39" s="13"/>
    </row>
    <row r="40" spans="1:14" x14ac:dyDescent="0.25">
      <c r="C40" s="1">
        <f>+C38+E38</f>
        <v>8419750</v>
      </c>
      <c r="E40" s="32">
        <f>+E38+H6</f>
        <v>8419750</v>
      </c>
    </row>
    <row r="41" spans="1:14" x14ac:dyDescent="0.25">
      <c r="E41" s="33"/>
      <c r="H41" s="17" t="s">
        <v>62</v>
      </c>
      <c r="I41" s="34"/>
    </row>
    <row r="42" spans="1:14" x14ac:dyDescent="0.25">
      <c r="E42" s="32"/>
      <c r="G42" s="1"/>
      <c r="H42" s="31">
        <f>+C40-G38</f>
        <v>4553825</v>
      </c>
      <c r="I42" s="35"/>
      <c r="J42" s="1"/>
    </row>
    <row r="43" spans="1:14" x14ac:dyDescent="0.25">
      <c r="E43" s="36"/>
      <c r="H43" s="1"/>
      <c r="I43" s="32"/>
      <c r="J43" s="1"/>
    </row>
    <row r="44" spans="1:14" x14ac:dyDescent="0.25">
      <c r="H44" s="37"/>
    </row>
  </sheetData>
  <mergeCells count="1">
    <mergeCell ref="A3:J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A6B34-FA71-44D4-B64E-D8EA392A1D0E}">
  <dimension ref="A1:G16"/>
  <sheetViews>
    <sheetView workbookViewId="0">
      <selection activeCell="B20" sqref="B20"/>
    </sheetView>
  </sheetViews>
  <sheetFormatPr baseColWidth="10" defaultColWidth="9.1796875" defaultRowHeight="11.5" x14ac:dyDescent="0.25"/>
  <cols>
    <col min="1" max="1" width="69.90625" style="14" customWidth="1"/>
    <col min="2" max="2" width="10.36328125" style="14" customWidth="1"/>
    <col min="3" max="3" width="21.453125" style="14" bestFit="1" customWidth="1"/>
    <col min="4" max="4" width="12.453125" style="14" bestFit="1" customWidth="1"/>
    <col min="5" max="5" width="9.1796875" style="14"/>
    <col min="6" max="7" width="10.1796875" style="14" bestFit="1" customWidth="1"/>
    <col min="8" max="8" width="9.1796875" style="14"/>
    <col min="9" max="10" width="10.81640625" style="14" bestFit="1" customWidth="1"/>
    <col min="11" max="16384" width="9.1796875" style="14"/>
  </cols>
  <sheetData>
    <row r="1" spans="1:7" customFormat="1" ht="14.5" x14ac:dyDescent="0.35">
      <c r="A1" s="14"/>
      <c r="B1" s="14"/>
      <c r="C1" s="1"/>
    </row>
    <row r="2" spans="1:7" customFormat="1" ht="14.5" x14ac:dyDescent="0.35">
      <c r="A2" s="14"/>
      <c r="B2" s="14"/>
      <c r="C2" s="14"/>
    </row>
    <row r="3" spans="1:7" customFormat="1" ht="14.5" x14ac:dyDescent="0.35">
      <c r="A3" s="39" t="s">
        <v>37</v>
      </c>
      <c r="B3" s="39"/>
      <c r="C3" s="39"/>
    </row>
    <row r="4" spans="1:7" customFormat="1" ht="14.5" x14ac:dyDescent="0.35">
      <c r="A4" s="16" t="s">
        <v>38</v>
      </c>
      <c r="B4" s="17" t="s">
        <v>39</v>
      </c>
      <c r="C4" s="17" t="s">
        <v>8</v>
      </c>
    </row>
    <row r="5" spans="1:7" customFormat="1" ht="14.5" x14ac:dyDescent="0.35">
      <c r="A5" s="18" t="s">
        <v>40</v>
      </c>
      <c r="B5" s="8">
        <v>400</v>
      </c>
      <c r="C5" s="9" t="s">
        <v>8</v>
      </c>
    </row>
    <row r="6" spans="1:7" customFormat="1" ht="14.5" x14ac:dyDescent="0.35">
      <c r="A6" s="18" t="s">
        <v>41</v>
      </c>
      <c r="B6" s="8">
        <v>200</v>
      </c>
      <c r="C6" s="9" t="s">
        <v>8</v>
      </c>
    </row>
    <row r="7" spans="1:7" customFormat="1" ht="14.5" x14ac:dyDescent="0.35">
      <c r="A7" s="18" t="s">
        <v>42</v>
      </c>
      <c r="B7" s="8">
        <v>600</v>
      </c>
      <c r="C7" s="9" t="s">
        <v>8</v>
      </c>
    </row>
    <row r="8" spans="1:7" customFormat="1" ht="14.5" x14ac:dyDescent="0.35">
      <c r="A8" s="18" t="s">
        <v>43</v>
      </c>
      <c r="B8" s="8">
        <v>1000</v>
      </c>
      <c r="C8" s="9" t="s">
        <v>8</v>
      </c>
    </row>
    <row r="9" spans="1:7" customFormat="1" ht="14.5" x14ac:dyDescent="0.35">
      <c r="A9" s="18" t="s">
        <v>44</v>
      </c>
      <c r="B9" s="8">
        <v>1000</v>
      </c>
      <c r="C9" s="9" t="s">
        <v>8</v>
      </c>
    </row>
    <row r="10" spans="1:7" customFormat="1" ht="14.5" x14ac:dyDescent="0.35">
      <c r="A10" s="18" t="s">
        <v>45</v>
      </c>
      <c r="B10" s="8">
        <v>1000</v>
      </c>
      <c r="C10" s="9" t="s">
        <v>8</v>
      </c>
    </row>
    <row r="11" spans="1:7" customFormat="1" ht="14.5" x14ac:dyDescent="0.35">
      <c r="A11" s="18" t="s">
        <v>46</v>
      </c>
      <c r="B11" s="8">
        <v>2000</v>
      </c>
      <c r="C11" s="9" t="s">
        <v>8</v>
      </c>
    </row>
    <row r="12" spans="1:7" customFormat="1" ht="14.5" x14ac:dyDescent="0.35">
      <c r="A12" s="18" t="s">
        <v>47</v>
      </c>
      <c r="B12" s="8">
        <v>1000</v>
      </c>
      <c r="C12" s="9" t="s">
        <v>8</v>
      </c>
    </row>
    <row r="13" spans="1:7" customFormat="1" ht="14.5" x14ac:dyDescent="0.35">
      <c r="A13" s="18" t="s">
        <v>48</v>
      </c>
      <c r="B13" s="8">
        <v>400</v>
      </c>
      <c r="C13" s="9" t="s">
        <v>8</v>
      </c>
    </row>
    <row r="14" spans="1:7" customFormat="1" ht="14.5" x14ac:dyDescent="0.35">
      <c r="A14" s="18" t="s">
        <v>49</v>
      </c>
      <c r="B14" s="8">
        <v>400</v>
      </c>
      <c r="C14" s="9" t="s">
        <v>8</v>
      </c>
    </row>
    <row r="15" spans="1:7" customFormat="1" ht="14.5" x14ac:dyDescent="0.35">
      <c r="A15" s="11"/>
      <c r="B15" s="19">
        <f>SUM(B5:B14)</f>
        <v>8000</v>
      </c>
      <c r="C15" s="9"/>
      <c r="G15" s="13"/>
    </row>
    <row r="16" spans="1:7" customFormat="1" ht="14.5" x14ac:dyDescent="0.35">
      <c r="A16" s="14"/>
      <c r="B16" s="1"/>
      <c r="C16" s="15"/>
      <c r="E16" s="13"/>
    </row>
  </sheetData>
  <mergeCells count="1">
    <mergeCell ref="A3:C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RELEVE AOUT 2025</vt:lpstr>
      <vt:lpstr>CAISSE AOUT 2025</vt:lpstr>
      <vt:lpstr>DETAILLE DEPLACEMENT AOUT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2015-06-05T18:17:20Z</dcterms:created>
  <dcterms:modified xsi:type="dcterms:W3CDTF">2025-09-10T17:17:01Z</dcterms:modified>
</cp:coreProperties>
</file>