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pro/Downloads/"/>
    </mc:Choice>
  </mc:AlternateContent>
  <xr:revisionPtr revIDLastSave="0" documentId="13_ncr:1_{56F1DCD2-4415-9C4D-8454-155E6B51FB1C}" xr6:coauthVersionLast="47" xr6:coauthVersionMax="47" xr10:uidLastSave="{00000000-0000-0000-0000-000000000000}"/>
  <bookViews>
    <workbookView xWindow="0" yWindow="500" windowWidth="24560" windowHeight="14040" xr2:uid="{00000000-000D-0000-FFFF-FFFF00000000}"/>
  </bookViews>
  <sheets>
    <sheet name="Budget Prévisionnel" sheetId="1" r:id="rId1"/>
    <sheet name="Suivi Dépenses" sheetId="2" r:id="rId2"/>
    <sheet name="Tableau de Bor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0" i="1"/>
  <c r="I5" i="1" l="1"/>
  <c r="I6" i="1"/>
  <c r="G25" i="2" l="1"/>
  <c r="F25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B6" i="3" l="1"/>
  <c r="H25" i="2"/>
  <c r="D28" i="1"/>
  <c r="I7" i="1" s="1"/>
  <c r="E17" i="1" l="1"/>
  <c r="E8" i="1"/>
  <c r="E15" i="1"/>
  <c r="E24" i="1"/>
  <c r="B7" i="3"/>
  <c r="I8" i="1"/>
  <c r="B5" i="3"/>
  <c r="E22" i="1"/>
  <c r="E13" i="1"/>
  <c r="E12" i="1"/>
  <c r="E27" i="1"/>
  <c r="E25" i="1"/>
  <c r="E23" i="1"/>
  <c r="E11" i="1"/>
  <c r="E10" i="1"/>
  <c r="E14" i="1"/>
  <c r="B8" i="3"/>
  <c r="E7" i="1"/>
  <c r="E16" i="1"/>
  <c r="E6" i="1"/>
  <c r="E18" i="1"/>
</calcChain>
</file>

<file path=xl/sharedStrings.xml><?xml version="1.0" encoding="utf-8"?>
<sst xmlns="http://schemas.openxmlformats.org/spreadsheetml/2006/main" count="122" uniqueCount="90">
  <si>
    <t>Événement 1 jour | 200 invités | Lomé, Togo</t>
  </si>
  <si>
    <t>Poste Budgétaire</t>
  </si>
  <si>
    <t>Estim. Basse</t>
  </si>
  <si>
    <t>Estim. Haute</t>
  </si>
  <si>
    <t>Montant Retenu</t>
  </si>
  <si>
    <t>% Budget</t>
  </si>
  <si>
    <t>Statut</t>
  </si>
  <si>
    <t>SYNTHÈSE</t>
  </si>
  <si>
    <t>Budget minimum</t>
  </si>
  <si>
    <t>À confirmer</t>
  </si>
  <si>
    <t>Budget maximum</t>
  </si>
  <si>
    <t>Mobilier 7 stands</t>
  </si>
  <si>
    <t>Budget recommandé</t>
  </si>
  <si>
    <t>Solde à payer</t>
  </si>
  <si>
    <t>Flyers et programmes</t>
  </si>
  <si>
    <t>Corner VIP</t>
  </si>
  <si>
    <t>Imprévus (10% du total)</t>
  </si>
  <si>
    <t>100%</t>
  </si>
  <si>
    <t>#</t>
  </si>
  <si>
    <t>Catégorie</t>
  </si>
  <si>
    <t>Description</t>
  </si>
  <si>
    <t>Fournisseur</t>
  </si>
  <si>
    <t>Date</t>
  </si>
  <si>
    <t>Prévu</t>
  </si>
  <si>
    <t>Réel</t>
  </si>
  <si>
    <t>Écart</t>
  </si>
  <si>
    <t>Infrastructure</t>
  </si>
  <si>
    <t>Location salle hôtel</t>
  </si>
  <si>
    <t>Sonorisation</t>
  </si>
  <si>
    <t>Vidéoprojecteur</t>
  </si>
  <si>
    <t>Générateur</t>
  </si>
  <si>
    <t>Communication</t>
  </si>
  <si>
    <t>Kakémonos stands</t>
  </si>
  <si>
    <t>Badges</t>
  </si>
  <si>
    <t>Banderoles</t>
  </si>
  <si>
    <t>Boost réseaux</t>
  </si>
  <si>
    <t>Technologie</t>
  </si>
  <si>
    <t>Billetterie — Jean</t>
  </si>
  <si>
    <t>SMS QR Code</t>
  </si>
  <si>
    <t>WiFi</t>
  </si>
  <si>
    <t>Photobooth</t>
  </si>
  <si>
    <t>Accueil</t>
  </si>
  <si>
    <t>Kits invités</t>
  </si>
  <si>
    <t>Rafraîchissements</t>
  </si>
  <si>
    <t>DJ</t>
  </si>
  <si>
    <t>Organisation</t>
  </si>
  <si>
    <t>Transport</t>
  </si>
  <si>
    <t>Imprévus</t>
  </si>
  <si>
    <t>TOTAL</t>
  </si>
  <si>
    <t xml:space="preserve">  BUDGET</t>
  </si>
  <si>
    <t>Budget total prévu</t>
  </si>
  <si>
    <t>Dépenses réelles engagées</t>
  </si>
  <si>
    <t>Écart (réel - prévu)</t>
  </si>
  <si>
    <t>Taux consommation</t>
  </si>
  <si>
    <t xml:space="preserve">  ÉVÉNEMENT</t>
  </si>
  <si>
    <t>Nombre d'invités cibles</t>
  </si>
  <si>
    <t>Nombre de stands</t>
  </si>
  <si>
    <t>Durée</t>
  </si>
  <si>
    <t>14 heures</t>
  </si>
  <si>
    <t>Date événement</t>
  </si>
  <si>
    <t>À définir</t>
  </si>
  <si>
    <t>Lieu</t>
  </si>
  <si>
    <t>Hôtel — Lomé, Togo</t>
  </si>
  <si>
    <t xml:space="preserve"> Logistique</t>
  </si>
  <si>
    <t xml:space="preserve"> COMMUNICATION</t>
  </si>
  <si>
    <t>NBU TECH DAY'S - BUDGET PRÉVISIONNEL</t>
  </si>
  <si>
    <t>TOTAL BUDGET PRÉVISIONNEL</t>
  </si>
  <si>
    <t xml:space="preserve">Conference </t>
  </si>
  <si>
    <t>Location salle hôtel (48 h)</t>
  </si>
  <si>
    <t>Flyers 200 par produits (1400 )</t>
  </si>
  <si>
    <t>Autres</t>
  </si>
  <si>
    <t>Couverture evenement</t>
  </si>
  <si>
    <t xml:space="preserve">Réalisation video démo </t>
  </si>
  <si>
    <t xml:space="preserve">BY + Accèss garnde porte </t>
  </si>
  <si>
    <t>NBU TECH DAY'S - SUIVI DES DÉPENSES RÉELLES</t>
  </si>
  <si>
    <t>Mise à jour automatique - lié aux autres feuilles</t>
  </si>
  <si>
    <t>NBU TECH DAY'S - TABLEAU DE BORD</t>
  </si>
  <si>
    <r>
      <t>Partenariat avec Ori Infos (</t>
    </r>
    <r>
      <rPr>
        <sz val="10"/>
        <color rgb="FFFF0000"/>
        <rFont val="Arial"/>
        <family val="2"/>
      </rPr>
      <t>A valider</t>
    </r>
    <r>
      <rPr>
        <sz val="10"/>
        <color rgb="FF1E293B"/>
        <rFont val="Arial"/>
        <family val="2"/>
      </rPr>
      <t xml:space="preserve"> )</t>
    </r>
  </si>
  <si>
    <t>Kakémonos  (7 stands)</t>
  </si>
  <si>
    <r>
      <t xml:space="preserve">Badges nominatifs (250 invités spéciales ) </t>
    </r>
    <r>
      <rPr>
        <sz val="10"/>
        <color rgb="FFFF0000"/>
        <rFont val="Arial"/>
        <family val="2"/>
      </rPr>
      <t>A valider</t>
    </r>
    <r>
      <rPr>
        <sz val="10"/>
        <color rgb="FF1E293B"/>
        <rFont val="Arial"/>
        <family val="2"/>
      </rPr>
      <t xml:space="preserve"> </t>
    </r>
  </si>
  <si>
    <t>Bache NBU tech'sDay</t>
  </si>
  <si>
    <t>Transport pour les missions sur Togo (3 vehicules)</t>
  </si>
  <si>
    <t>Carte de visite  (400)</t>
  </si>
  <si>
    <t>Agent de Sécurité</t>
  </si>
  <si>
    <t xml:space="preserve">Hebergement 10 personnes pour 2 nuits </t>
  </si>
  <si>
    <t>Installation de l'espace conférence</t>
  </si>
  <si>
    <t>Installation &amp; Décoration des stands (Mobilier 10 stands + Décoration + espaces restauration + espace conférence+ sonorisation  + Ecrans 55'' (10) )</t>
  </si>
  <si>
    <t>Hôtesses (5)</t>
  </si>
  <si>
    <t xml:space="preserve">Restauration pour 200 invités </t>
  </si>
  <si>
    <t xml:space="preserve">Chemise + pins Netbyus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</si>
</sst>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FCFA&quot;"/>
    <numFmt numFmtId="165" formatCode="0.0%"/>
  </numFmts>
  <fonts count="17" x14ac:knownFonts="1">
    <font>
      <sz val="11"/>
      <color theme="1"/>
      <name val="Calibri"/>
      <family val="2"/>
      <scheme val="minor"/>
    </font>
    <font>
      <i/>
      <sz val="10"/>
      <color rgb="FF94A3B8"/>
      <name val="Arial"/>
      <family val="2"/>
    </font>
    <font>
      <b/>
      <sz val="10"/>
      <color rgb="FFFFFFFF"/>
      <name val="Arial"/>
      <family val="2"/>
    </font>
    <font>
      <sz val="10"/>
      <color rgb="FF1E293B"/>
      <name val="Arial"/>
      <family val="2"/>
    </font>
    <font>
      <sz val="10"/>
      <color rgb="FF0000FF"/>
      <name val="Arial"/>
      <family val="2"/>
    </font>
    <font>
      <sz val="10"/>
      <color rgb="FFEA580C"/>
      <name val="Arial"/>
      <family val="2"/>
    </font>
    <font>
      <b/>
      <sz val="11"/>
      <color rgb="FFFFFFFF"/>
      <name val="Arial"/>
      <family val="2"/>
    </font>
    <font>
      <b/>
      <sz val="10"/>
      <color rgb="FF1E293B"/>
      <name val="Arial"/>
      <family val="2"/>
    </font>
    <font>
      <b/>
      <sz val="13"/>
      <color rgb="FFFFFFFF"/>
      <name val="Arial"/>
      <family val="2"/>
    </font>
    <font>
      <sz val="9"/>
      <color rgb="FF94A3B8"/>
      <name val="Arial"/>
      <family val="2"/>
    </font>
    <font>
      <b/>
      <sz val="11"/>
      <color rgb="FF1E3A5F"/>
      <name val="Arial"/>
      <family val="2"/>
    </font>
    <font>
      <i/>
      <sz val="9"/>
      <color rgb="FFEA580C"/>
      <name val="Arial"/>
      <family val="2"/>
    </font>
    <font>
      <b/>
      <sz val="10"/>
      <color rgb="FFFFFFFF"/>
      <name val="Arial"/>
      <family val="2"/>
    </font>
    <font>
      <sz val="10"/>
      <color rgb="FF1E293B"/>
      <name val="Arial"/>
      <family val="2"/>
    </font>
    <font>
      <b/>
      <sz val="14"/>
      <color rgb="FFFFFFFF"/>
      <name val="Arial"/>
      <family val="2"/>
    </font>
    <font>
      <b/>
      <sz val="15"/>
      <color rgb="FFFFFFFF"/>
      <name val="Arial"/>
      <family val="2"/>
    </font>
    <font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EFF6FF"/>
      </patternFill>
    </fill>
    <fill>
      <patternFill patternType="solid">
        <fgColor rgb="FF0EA5E9"/>
      </patternFill>
    </fill>
    <fill>
      <patternFill patternType="solid">
        <fgColor rgb="FFFEF9C3"/>
      </patternFill>
    </fill>
    <fill>
      <patternFill patternType="solid">
        <fgColor rgb="FFFFF7ED"/>
      </patternFill>
    </fill>
    <fill>
      <patternFill patternType="solid">
        <fgColor rgb="FFFFFFFF"/>
      </patternFill>
    </fill>
    <fill>
      <patternFill patternType="solid">
        <fgColor rgb="FF0F2644"/>
      </patternFill>
    </fill>
    <fill>
      <patternFill patternType="solid">
        <fgColor rgb="FF16A34A"/>
      </patternFill>
    </fill>
    <fill>
      <patternFill patternType="solid">
        <fgColor rgb="FFFEF9C3"/>
        <bgColor rgb="FF000000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1E3A5F"/>
      </left>
      <right style="medium">
        <color rgb="FF1E3A5F"/>
      </right>
      <top style="medium">
        <color rgb="FF1E3A5F"/>
      </top>
      <bottom style="medium">
        <color rgb="FF1E3A5F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4" fontId="3" fillId="5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164" fontId="4" fillId="7" borderId="1" xfId="0" applyNumberFormat="1" applyFon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164" fontId="2" fillId="9" borderId="1" xfId="0" applyNumberFormat="1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0" fillId="8" borderId="2" xfId="0" applyFill="1" applyBorder="1"/>
    <xf numFmtId="0" fontId="9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3" fillId="3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0" fontId="9" fillId="7" borderId="1" xfId="0" applyFont="1" applyFill="1" applyBorder="1" applyAlignment="1">
      <alignment horizontal="center" vertical="center"/>
    </xf>
    <xf numFmtId="0" fontId="7" fillId="7" borderId="1" xfId="0" applyFont="1" applyFill="1" applyBorder="1"/>
    <xf numFmtId="0" fontId="3" fillId="7" borderId="1" xfId="0" applyFont="1" applyFill="1" applyBorder="1"/>
    <xf numFmtId="0" fontId="0" fillId="7" borderId="1" xfId="0" applyFill="1" applyBorder="1"/>
    <xf numFmtId="14" fontId="0" fillId="7" borderId="1" xfId="0" applyNumberFormat="1" applyFill="1" applyBorder="1"/>
    <xf numFmtId="0" fontId="13" fillId="7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 wrapText="1"/>
    </xf>
    <xf numFmtId="164" fontId="3" fillId="10" borderId="1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0" fillId="0" borderId="0" xfId="0"/>
    <xf numFmtId="0" fontId="12" fillId="2" borderId="0" xfId="0" applyFont="1" applyFill="1" applyAlignment="1">
      <alignment horizontal="left" vertical="center"/>
    </xf>
    <xf numFmtId="0" fontId="6" fillId="8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164" fontId="10" fillId="5" borderId="1" xfId="0" applyNumberFormat="1" applyFont="1" applyFill="1" applyBorder="1" applyAlignment="1">
      <alignment horizontal="center" vertical="center"/>
    </xf>
    <xf numFmtId="0" fontId="11" fillId="6" borderId="0" xfId="0" applyFont="1" applyFill="1" applyAlignment="1">
      <alignment horizontal="left" vertical="center" wrapText="1"/>
    </xf>
    <xf numFmtId="165" fontId="10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Normal="100" workbookViewId="0">
      <selection activeCell="E17" sqref="E17"/>
    </sheetView>
  </sheetViews>
  <sheetFormatPr baseColWidth="10" defaultColWidth="8.83203125" defaultRowHeight="15" x14ac:dyDescent="0.2"/>
  <cols>
    <col min="1" max="1" width="54.1640625" customWidth="1"/>
    <col min="2" max="4" width="20" customWidth="1"/>
    <col min="5" max="5" width="16" customWidth="1"/>
    <col min="6" max="6" width="18" customWidth="1"/>
    <col min="8" max="8" width="24" customWidth="1"/>
    <col min="9" max="9" width="22" customWidth="1"/>
  </cols>
  <sheetData>
    <row r="1" spans="1:9" ht="34" customHeight="1" x14ac:dyDescent="0.2">
      <c r="A1" s="29" t="s">
        <v>65</v>
      </c>
      <c r="B1" s="30"/>
      <c r="C1" s="30"/>
      <c r="D1" s="30"/>
      <c r="E1" s="30"/>
      <c r="F1" s="30"/>
    </row>
    <row r="2" spans="1:9" x14ac:dyDescent="0.2">
      <c r="A2" s="35" t="s">
        <v>0</v>
      </c>
      <c r="B2" s="30"/>
      <c r="C2" s="30"/>
      <c r="D2" s="30"/>
      <c r="E2" s="30"/>
      <c r="F2" s="30"/>
    </row>
    <row r="4" spans="1:9" ht="22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H4" s="33" t="s">
        <v>7</v>
      </c>
      <c r="I4" s="30"/>
    </row>
    <row r="5" spans="1:9" ht="20" customHeight="1" x14ac:dyDescent="0.2">
      <c r="A5" s="31" t="s">
        <v>63</v>
      </c>
      <c r="B5" s="30"/>
      <c r="C5" s="30"/>
      <c r="D5" s="30"/>
      <c r="E5" s="30"/>
      <c r="F5" s="30"/>
      <c r="H5" s="2" t="s">
        <v>8</v>
      </c>
      <c r="I5" s="3" t="e">
        <f>SUM(B6,B7,#REF!,B8,B10,B11,B12,B13,B18,B23,B27,#REF!,B14,B15,B16,B17,#REF!,B24,B25,B26)</f>
        <v>#REF!</v>
      </c>
    </row>
    <row r="6" spans="1:9" x14ac:dyDescent="0.2">
      <c r="A6" s="26" t="s">
        <v>68</v>
      </c>
      <c r="B6" s="4">
        <v>1400000</v>
      </c>
      <c r="C6" s="4">
        <v>1400000</v>
      </c>
      <c r="D6" s="28">
        <v>1400000</v>
      </c>
      <c r="E6" s="5">
        <f>IFERROR(D6/D28,0)</f>
        <v>0.17352245628473548</v>
      </c>
      <c r="F6" s="6" t="s">
        <v>9</v>
      </c>
      <c r="H6" s="7" t="s">
        <v>10</v>
      </c>
      <c r="I6" s="3" t="e">
        <f>SUM(C6,C7,#REF!,C8,C10,C11,C12,C13,C18,C14,C14,C15,C16,C17,#REF!,C23,C24,C25,C26,C27,#REF!,C23,C27)</f>
        <v>#REF!</v>
      </c>
    </row>
    <row r="7" spans="1:9" ht="42" x14ac:dyDescent="0.2">
      <c r="A7" s="27" t="s">
        <v>86</v>
      </c>
      <c r="B7" s="8">
        <v>3000000</v>
      </c>
      <c r="C7" s="8">
        <v>5000000</v>
      </c>
      <c r="D7" s="3">
        <v>5000000</v>
      </c>
      <c r="E7" s="9">
        <f>IFERROR(D7/D28,0)</f>
        <v>0.61972305815976958</v>
      </c>
      <c r="F7" s="6" t="s">
        <v>9</v>
      </c>
      <c r="H7" s="10" t="s">
        <v>12</v>
      </c>
      <c r="I7" s="11">
        <f>D28</f>
        <v>8068120</v>
      </c>
    </row>
    <row r="8" spans="1:9" x14ac:dyDescent="0.2">
      <c r="A8" s="7" t="s">
        <v>83</v>
      </c>
      <c r="B8" s="8"/>
      <c r="C8" s="8"/>
      <c r="D8" s="3"/>
      <c r="E8" s="9">
        <f>IFERROR(D8/D28,0)</f>
        <v>0</v>
      </c>
      <c r="F8" s="6" t="s">
        <v>9</v>
      </c>
      <c r="H8" s="2" t="s">
        <v>13</v>
      </c>
      <c r="I8" s="3">
        <f>D28*0.5</f>
        <v>4034060</v>
      </c>
    </row>
    <row r="9" spans="1:9" ht="20" customHeight="1" x14ac:dyDescent="0.2">
      <c r="A9" s="31" t="s">
        <v>64</v>
      </c>
      <c r="B9" s="30"/>
      <c r="C9" s="30"/>
      <c r="D9" s="30"/>
      <c r="E9" s="30"/>
      <c r="F9" s="30"/>
    </row>
    <row r="10" spans="1:9" x14ac:dyDescent="0.2">
      <c r="A10" s="2" t="s">
        <v>78</v>
      </c>
      <c r="B10" s="4">
        <v>264320</v>
      </c>
      <c r="C10" s="4">
        <v>264320</v>
      </c>
      <c r="D10" s="3">
        <v>264320</v>
      </c>
      <c r="E10" s="5">
        <f>IFERROR(D10/D28,0)</f>
        <v>3.2761039746558057E-2</v>
      </c>
      <c r="F10" s="6" t="s">
        <v>9</v>
      </c>
    </row>
    <row r="11" spans="1:9" x14ac:dyDescent="0.2">
      <c r="A11" s="25" t="s">
        <v>69</v>
      </c>
      <c r="B11" s="8">
        <v>148680</v>
      </c>
      <c r="C11" s="8">
        <v>148680</v>
      </c>
      <c r="D11" s="3">
        <v>148680</v>
      </c>
      <c r="E11" s="9">
        <f>IFERROR(D11/D28,0)</f>
        <v>1.8428084857438909E-2</v>
      </c>
      <c r="F11" s="6" t="s">
        <v>9</v>
      </c>
    </row>
    <row r="12" spans="1:9" x14ac:dyDescent="0.2">
      <c r="A12" s="2" t="s">
        <v>79</v>
      </c>
      <c r="B12" s="4">
        <v>236000</v>
      </c>
      <c r="C12" s="4">
        <v>236000</v>
      </c>
      <c r="D12" s="3">
        <v>236000</v>
      </c>
      <c r="E12" s="5">
        <f>IFERROR(D12/D28,0)</f>
        <v>2.9250928345141123E-2</v>
      </c>
      <c r="F12" s="6" t="s">
        <v>9</v>
      </c>
    </row>
    <row r="13" spans="1:9" x14ac:dyDescent="0.2">
      <c r="A13" s="27" t="s">
        <v>80</v>
      </c>
      <c r="B13" s="8">
        <v>99120</v>
      </c>
      <c r="C13" s="8">
        <v>99120</v>
      </c>
      <c r="D13" s="3">
        <v>99120</v>
      </c>
      <c r="E13" s="5">
        <f>IFERROR(D13/D28,0)</f>
        <v>1.2285389904959271E-2</v>
      </c>
      <c r="F13" s="6" t="s">
        <v>9</v>
      </c>
    </row>
    <row r="14" spans="1:9" x14ac:dyDescent="0.2">
      <c r="A14" s="27" t="s">
        <v>82</v>
      </c>
      <c r="B14" s="8">
        <v>47200</v>
      </c>
      <c r="C14" s="8">
        <v>47200</v>
      </c>
      <c r="D14" s="3">
        <v>47200</v>
      </c>
      <c r="E14" s="5">
        <f>IFERROR(D14/D28,0)</f>
        <v>5.8501856690282242E-3</v>
      </c>
      <c r="F14" s="6" t="s">
        <v>9</v>
      </c>
    </row>
    <row r="15" spans="1:9" x14ac:dyDescent="0.2">
      <c r="A15" s="27" t="s">
        <v>89</v>
      </c>
      <c r="B15" s="8"/>
      <c r="C15" s="8"/>
      <c r="D15" s="3"/>
      <c r="E15" s="5">
        <f>IFERROR(D15/D28,0)</f>
        <v>0</v>
      </c>
      <c r="F15" s="6" t="s">
        <v>9</v>
      </c>
    </row>
    <row r="16" spans="1:9" x14ac:dyDescent="0.2">
      <c r="A16" s="27" t="s">
        <v>71</v>
      </c>
      <c r="B16" s="8">
        <v>0</v>
      </c>
      <c r="C16" s="8">
        <v>0</v>
      </c>
      <c r="D16" s="3"/>
      <c r="E16" s="5">
        <f>IFERROR(D16/D28,0)</f>
        <v>0</v>
      </c>
      <c r="F16" s="6" t="s">
        <v>9</v>
      </c>
    </row>
    <row r="17" spans="1:6" x14ac:dyDescent="0.2">
      <c r="A17" s="27" t="s">
        <v>72</v>
      </c>
      <c r="B17" s="8">
        <v>0</v>
      </c>
      <c r="C17" s="8">
        <v>0</v>
      </c>
      <c r="D17" s="3"/>
      <c r="E17" s="5">
        <f>IFERROR(D17/D28,0)</f>
        <v>0</v>
      </c>
      <c r="F17" s="6" t="s">
        <v>9</v>
      </c>
    </row>
    <row r="18" spans="1:6" x14ac:dyDescent="0.2">
      <c r="A18" s="2" t="s">
        <v>77</v>
      </c>
      <c r="B18" s="4">
        <v>50000</v>
      </c>
      <c r="C18" s="4">
        <v>50000</v>
      </c>
      <c r="D18" s="3">
        <v>50000</v>
      </c>
      <c r="E18" s="5">
        <f>IFERROR(D18/D28,0)</f>
        <v>6.197230581597696E-3</v>
      </c>
      <c r="F18" s="6" t="s">
        <v>9</v>
      </c>
    </row>
    <row r="19" spans="1:6" ht="20" customHeight="1" x14ac:dyDescent="0.2">
      <c r="A19" s="31" t="s">
        <v>67</v>
      </c>
      <c r="B19" s="30"/>
      <c r="C19" s="30"/>
      <c r="D19" s="30"/>
      <c r="E19" s="30"/>
      <c r="F19" s="30"/>
    </row>
    <row r="20" spans="1:6" x14ac:dyDescent="0.2">
      <c r="A20" s="7" t="s">
        <v>85</v>
      </c>
      <c r="B20" s="8"/>
      <c r="C20" s="8"/>
      <c r="D20" s="3"/>
      <c r="E20" s="9">
        <f>IFERROR(D20/28,0)</f>
        <v>0</v>
      </c>
      <c r="F20" s="6" t="s">
        <v>9</v>
      </c>
    </row>
    <row r="21" spans="1:6" x14ac:dyDescent="0.2">
      <c r="A21" s="34" t="s">
        <v>70</v>
      </c>
      <c r="B21" s="30"/>
      <c r="C21" s="30"/>
      <c r="D21" s="30"/>
      <c r="E21" s="30"/>
      <c r="F21" s="30"/>
    </row>
    <row r="22" spans="1:6" ht="20" customHeight="1" x14ac:dyDescent="0.2">
      <c r="A22" s="7" t="s">
        <v>73</v>
      </c>
      <c r="B22" s="8">
        <v>195000</v>
      </c>
      <c r="C22" s="8">
        <v>195000</v>
      </c>
      <c r="D22" s="3">
        <v>195000</v>
      </c>
      <c r="E22" s="9">
        <f>IFERROR(D22/D28,0)</f>
        <v>2.4169199268231013E-2</v>
      </c>
      <c r="F22" s="6" t="s">
        <v>9</v>
      </c>
    </row>
    <row r="23" spans="1:6" x14ac:dyDescent="0.2">
      <c r="A23" s="2" t="s">
        <v>81</v>
      </c>
      <c r="B23" s="4">
        <v>100000</v>
      </c>
      <c r="C23" s="4">
        <v>100000</v>
      </c>
      <c r="D23" s="3">
        <v>100000</v>
      </c>
      <c r="E23" s="5">
        <f>IFERROR(D23/D28,0)</f>
        <v>1.2394461163195392E-2</v>
      </c>
      <c r="F23" s="6" t="s">
        <v>9</v>
      </c>
    </row>
    <row r="24" spans="1:6" x14ac:dyDescent="0.2">
      <c r="A24" s="2" t="s">
        <v>84</v>
      </c>
      <c r="B24" s="4">
        <v>250000</v>
      </c>
      <c r="C24" s="4">
        <v>300000</v>
      </c>
      <c r="D24" s="3">
        <v>300000</v>
      </c>
      <c r="E24" s="9">
        <f>IFERROR(D24/D28,0)</f>
        <v>3.7183383489586171E-2</v>
      </c>
      <c r="F24" s="6"/>
    </row>
    <row r="25" spans="1:6" ht="20" customHeight="1" x14ac:dyDescent="0.2">
      <c r="A25" s="7" t="s">
        <v>87</v>
      </c>
      <c r="B25" s="8">
        <v>125000</v>
      </c>
      <c r="C25" s="8">
        <v>125000</v>
      </c>
      <c r="D25" s="3">
        <v>125000</v>
      </c>
      <c r="E25" s="9">
        <f>IFERROR(D25/D28,0)</f>
        <v>1.5493076453994239E-2</v>
      </c>
      <c r="F25" s="6" t="s">
        <v>9</v>
      </c>
    </row>
    <row r="26" spans="1:6" ht="20" customHeight="1" x14ac:dyDescent="0.2">
      <c r="A26" s="2" t="s">
        <v>88</v>
      </c>
      <c r="B26" s="4">
        <v>250000</v>
      </c>
      <c r="C26" s="4">
        <v>300000</v>
      </c>
      <c r="D26" s="3">
        <v>250000</v>
      </c>
      <c r="E26" s="9">
        <f>IFERROR(D26/D29,0)</f>
        <v>0</v>
      </c>
      <c r="F26" s="6" t="s">
        <v>9</v>
      </c>
    </row>
    <row r="27" spans="1:6" ht="16" thickBot="1" x14ac:dyDescent="0.25">
      <c r="A27" s="2" t="s">
        <v>16</v>
      </c>
      <c r="B27" s="4">
        <v>200000</v>
      </c>
      <c r="C27" s="4">
        <v>200000</v>
      </c>
      <c r="D27" s="3">
        <v>200000</v>
      </c>
      <c r="E27" s="9">
        <f>IFERROR(D27/D28,0)</f>
        <v>2.4788922326390784E-2</v>
      </c>
      <c r="F27" s="6" t="s">
        <v>9</v>
      </c>
    </row>
    <row r="28" spans="1:6" ht="16" thickBot="1" x14ac:dyDescent="0.25">
      <c r="A28" s="32" t="s">
        <v>66</v>
      </c>
      <c r="B28" s="30"/>
      <c r="C28" s="30"/>
      <c r="D28" s="12">
        <f>SUM(D6,D7,D22,D8,D10,D11,D12,D13,D18,D20,D23,D25,D26,D27)</f>
        <v>8068120</v>
      </c>
      <c r="E28" s="13" t="s">
        <v>17</v>
      </c>
      <c r="F28" s="14"/>
    </row>
  </sheetData>
  <mergeCells count="8">
    <mergeCell ref="A1:F1"/>
    <mergeCell ref="A5:F5"/>
    <mergeCell ref="A28:C28"/>
    <mergeCell ref="A19:F19"/>
    <mergeCell ref="H4:I4"/>
    <mergeCell ref="A21:F21"/>
    <mergeCell ref="A2:F2"/>
    <mergeCell ref="A9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6" customWidth="1"/>
    <col min="2" max="2" width="20" customWidth="1"/>
    <col min="3" max="3" width="28" customWidth="1"/>
    <col min="4" max="7" width="18" customWidth="1"/>
    <col min="8" max="8" width="16" customWidth="1"/>
  </cols>
  <sheetData>
    <row r="1" spans="1:8" ht="30" customHeight="1" x14ac:dyDescent="0.2">
      <c r="A1" s="37" t="s">
        <v>74</v>
      </c>
      <c r="B1" s="30"/>
      <c r="C1" s="30"/>
      <c r="D1" s="30"/>
      <c r="E1" s="30"/>
      <c r="F1" s="30"/>
      <c r="G1" s="30"/>
      <c r="H1" s="30"/>
    </row>
    <row r="3" spans="1:8" ht="20" customHeight="1" x14ac:dyDescent="0.2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</row>
    <row r="4" spans="1:8" x14ac:dyDescent="0.2">
      <c r="A4" s="15">
        <v>1</v>
      </c>
      <c r="B4" s="16" t="s">
        <v>26</v>
      </c>
      <c r="C4" s="17" t="s">
        <v>27</v>
      </c>
      <c r="D4" s="18"/>
      <c r="E4" s="19"/>
      <c r="F4" s="4">
        <v>0</v>
      </c>
      <c r="G4" s="4">
        <v>0</v>
      </c>
      <c r="H4" s="3">
        <f t="shared" ref="H4:H23" si="0">G4-F4</f>
        <v>0</v>
      </c>
    </row>
    <row r="5" spans="1:8" x14ac:dyDescent="0.2">
      <c r="A5" s="20">
        <v>2</v>
      </c>
      <c r="B5" s="21" t="s">
        <v>26</v>
      </c>
      <c r="C5" s="22" t="s">
        <v>11</v>
      </c>
      <c r="D5" s="23"/>
      <c r="E5" s="24"/>
      <c r="F5" s="8">
        <v>0</v>
      </c>
      <c r="G5" s="8">
        <v>0</v>
      </c>
      <c r="H5" s="3">
        <f t="shared" si="0"/>
        <v>0</v>
      </c>
    </row>
    <row r="6" spans="1:8" x14ac:dyDescent="0.2">
      <c r="A6" s="15">
        <v>3</v>
      </c>
      <c r="B6" s="16" t="s">
        <v>26</v>
      </c>
      <c r="C6" s="17" t="s">
        <v>28</v>
      </c>
      <c r="D6" s="18"/>
      <c r="E6" s="19"/>
      <c r="F6" s="4">
        <v>0</v>
      </c>
      <c r="G6" s="4">
        <v>0</v>
      </c>
      <c r="H6" s="3">
        <f t="shared" si="0"/>
        <v>0</v>
      </c>
    </row>
    <row r="7" spans="1:8" x14ac:dyDescent="0.2">
      <c r="A7" s="20">
        <v>4</v>
      </c>
      <c r="B7" s="21" t="s">
        <v>26</v>
      </c>
      <c r="C7" s="22" t="s">
        <v>29</v>
      </c>
      <c r="D7" s="23"/>
      <c r="E7" s="24"/>
      <c r="F7" s="8">
        <v>0</v>
      </c>
      <c r="G7" s="8">
        <v>0</v>
      </c>
      <c r="H7" s="3">
        <f t="shared" si="0"/>
        <v>0</v>
      </c>
    </row>
    <row r="8" spans="1:8" x14ac:dyDescent="0.2">
      <c r="A8" s="15">
        <v>5</v>
      </c>
      <c r="B8" s="16" t="s">
        <v>26</v>
      </c>
      <c r="C8" s="17" t="s">
        <v>30</v>
      </c>
      <c r="D8" s="18"/>
      <c r="E8" s="19"/>
      <c r="F8" s="4">
        <v>0</v>
      </c>
      <c r="G8" s="4">
        <v>0</v>
      </c>
      <c r="H8" s="3">
        <f t="shared" si="0"/>
        <v>0</v>
      </c>
    </row>
    <row r="9" spans="1:8" x14ac:dyDescent="0.2">
      <c r="A9" s="20">
        <v>6</v>
      </c>
      <c r="B9" s="21" t="s">
        <v>31</v>
      </c>
      <c r="C9" s="22" t="s">
        <v>32</v>
      </c>
      <c r="D9" s="23"/>
      <c r="E9" s="24"/>
      <c r="F9" s="8">
        <v>0</v>
      </c>
      <c r="G9" s="8">
        <v>0</v>
      </c>
      <c r="H9" s="3">
        <f t="shared" si="0"/>
        <v>0</v>
      </c>
    </row>
    <row r="10" spans="1:8" x14ac:dyDescent="0.2">
      <c r="A10" s="15">
        <v>7</v>
      </c>
      <c r="B10" s="16" t="s">
        <v>31</v>
      </c>
      <c r="C10" s="17" t="s">
        <v>14</v>
      </c>
      <c r="D10" s="18"/>
      <c r="E10" s="19"/>
      <c r="F10" s="4">
        <v>0</v>
      </c>
      <c r="G10" s="4">
        <v>0</v>
      </c>
      <c r="H10" s="3">
        <f t="shared" si="0"/>
        <v>0</v>
      </c>
    </row>
    <row r="11" spans="1:8" x14ac:dyDescent="0.2">
      <c r="A11" s="20">
        <v>8</v>
      </c>
      <c r="B11" s="21" t="s">
        <v>31</v>
      </c>
      <c r="C11" s="22" t="s">
        <v>33</v>
      </c>
      <c r="D11" s="23"/>
      <c r="E11" s="24"/>
      <c r="F11" s="8">
        <v>0</v>
      </c>
      <c r="G11" s="8">
        <v>0</v>
      </c>
      <c r="H11" s="3">
        <f t="shared" si="0"/>
        <v>0</v>
      </c>
    </row>
    <row r="12" spans="1:8" x14ac:dyDescent="0.2">
      <c r="A12" s="15">
        <v>9</v>
      </c>
      <c r="B12" s="16" t="s">
        <v>31</v>
      </c>
      <c r="C12" s="17" t="s">
        <v>34</v>
      </c>
      <c r="D12" s="18"/>
      <c r="E12" s="19"/>
      <c r="F12" s="4">
        <v>0</v>
      </c>
      <c r="G12" s="4">
        <v>0</v>
      </c>
      <c r="H12" s="3">
        <f t="shared" si="0"/>
        <v>0</v>
      </c>
    </row>
    <row r="13" spans="1:8" x14ac:dyDescent="0.2">
      <c r="A13" s="20">
        <v>10</v>
      </c>
      <c r="B13" s="21" t="s">
        <v>31</v>
      </c>
      <c r="C13" s="22" t="s">
        <v>35</v>
      </c>
      <c r="D13" s="23"/>
      <c r="E13" s="24"/>
      <c r="F13" s="8">
        <v>0</v>
      </c>
      <c r="G13" s="8">
        <v>0</v>
      </c>
      <c r="H13" s="3">
        <f t="shared" si="0"/>
        <v>0</v>
      </c>
    </row>
    <row r="14" spans="1:8" x14ac:dyDescent="0.2">
      <c r="A14" s="15">
        <v>11</v>
      </c>
      <c r="B14" s="16" t="s">
        <v>36</v>
      </c>
      <c r="C14" s="17" t="s">
        <v>37</v>
      </c>
      <c r="D14" s="18"/>
      <c r="E14" s="19"/>
      <c r="F14" s="4">
        <v>0</v>
      </c>
      <c r="G14" s="4">
        <v>0</v>
      </c>
      <c r="H14" s="3">
        <f t="shared" si="0"/>
        <v>0</v>
      </c>
    </row>
    <row r="15" spans="1:8" x14ac:dyDescent="0.2">
      <c r="A15" s="20">
        <v>12</v>
      </c>
      <c r="B15" s="21" t="s">
        <v>36</v>
      </c>
      <c r="C15" s="22" t="s">
        <v>38</v>
      </c>
      <c r="D15" s="23"/>
      <c r="E15" s="24"/>
      <c r="F15" s="8">
        <v>0</v>
      </c>
      <c r="G15" s="8">
        <v>0</v>
      </c>
      <c r="H15" s="3">
        <f t="shared" si="0"/>
        <v>0</v>
      </c>
    </row>
    <row r="16" spans="1:8" x14ac:dyDescent="0.2">
      <c r="A16" s="15">
        <v>13</v>
      </c>
      <c r="B16" s="16" t="s">
        <v>36</v>
      </c>
      <c r="C16" s="17" t="s">
        <v>39</v>
      </c>
      <c r="D16" s="18"/>
      <c r="E16" s="19"/>
      <c r="F16" s="4">
        <v>0</v>
      </c>
      <c r="G16" s="4">
        <v>0</v>
      </c>
      <c r="H16" s="3">
        <f t="shared" si="0"/>
        <v>0</v>
      </c>
    </row>
    <row r="17" spans="1:8" x14ac:dyDescent="0.2">
      <c r="A17" s="20">
        <v>14</v>
      </c>
      <c r="B17" s="21" t="s">
        <v>36</v>
      </c>
      <c r="C17" s="22" t="s">
        <v>40</v>
      </c>
      <c r="D17" s="23"/>
      <c r="E17" s="24"/>
      <c r="F17" s="8">
        <v>0</v>
      </c>
      <c r="G17" s="8">
        <v>0</v>
      </c>
      <c r="H17" s="3">
        <f t="shared" si="0"/>
        <v>0</v>
      </c>
    </row>
    <row r="18" spans="1:8" x14ac:dyDescent="0.2">
      <c r="A18" s="15">
        <v>15</v>
      </c>
      <c r="B18" s="16" t="s">
        <v>41</v>
      </c>
      <c r="C18" s="17" t="s">
        <v>42</v>
      </c>
      <c r="D18" s="18"/>
      <c r="E18" s="19"/>
      <c r="F18" s="4">
        <v>0</v>
      </c>
      <c r="G18" s="4">
        <v>0</v>
      </c>
      <c r="H18" s="3">
        <f t="shared" si="0"/>
        <v>0</v>
      </c>
    </row>
    <row r="19" spans="1:8" x14ac:dyDescent="0.2">
      <c r="A19" s="20">
        <v>16</v>
      </c>
      <c r="B19" s="21" t="s">
        <v>41</v>
      </c>
      <c r="C19" s="22" t="s">
        <v>43</v>
      </c>
      <c r="D19" s="23"/>
      <c r="E19" s="24"/>
      <c r="F19" s="8">
        <v>0</v>
      </c>
      <c r="G19" s="8">
        <v>0</v>
      </c>
      <c r="H19" s="3">
        <f t="shared" si="0"/>
        <v>0</v>
      </c>
    </row>
    <row r="20" spans="1:8" x14ac:dyDescent="0.2">
      <c r="A20" s="15">
        <v>17</v>
      </c>
      <c r="B20" s="16" t="s">
        <v>41</v>
      </c>
      <c r="C20" s="17" t="s">
        <v>44</v>
      </c>
      <c r="D20" s="18"/>
      <c r="E20" s="19"/>
      <c r="F20" s="4">
        <v>0</v>
      </c>
      <c r="G20" s="4">
        <v>0</v>
      </c>
      <c r="H20" s="3">
        <f t="shared" si="0"/>
        <v>0</v>
      </c>
    </row>
    <row r="21" spans="1:8" x14ac:dyDescent="0.2">
      <c r="A21" s="20">
        <v>18</v>
      </c>
      <c r="B21" s="21" t="s">
        <v>41</v>
      </c>
      <c r="C21" s="22" t="s">
        <v>15</v>
      </c>
      <c r="D21" s="23"/>
      <c r="E21" s="24"/>
      <c r="F21" s="8">
        <v>0</v>
      </c>
      <c r="G21" s="8">
        <v>0</v>
      </c>
      <c r="H21" s="3">
        <f t="shared" si="0"/>
        <v>0</v>
      </c>
    </row>
    <row r="22" spans="1:8" x14ac:dyDescent="0.2">
      <c r="A22" s="15">
        <v>19</v>
      </c>
      <c r="B22" s="16" t="s">
        <v>45</v>
      </c>
      <c r="C22" s="17" t="s">
        <v>46</v>
      </c>
      <c r="D22" s="18"/>
      <c r="E22" s="19"/>
      <c r="F22" s="4">
        <v>0</v>
      </c>
      <c r="G22" s="4">
        <v>0</v>
      </c>
      <c r="H22" s="3">
        <f t="shared" si="0"/>
        <v>0</v>
      </c>
    </row>
    <row r="23" spans="1:8" x14ac:dyDescent="0.2">
      <c r="A23" s="20">
        <v>20</v>
      </c>
      <c r="B23" s="21" t="s">
        <v>45</v>
      </c>
      <c r="C23" s="22" t="s">
        <v>47</v>
      </c>
      <c r="D23" s="23"/>
      <c r="E23" s="24"/>
      <c r="F23" s="8">
        <v>0</v>
      </c>
      <c r="G23" s="8">
        <v>0</v>
      </c>
      <c r="H23" s="3">
        <f t="shared" si="0"/>
        <v>0</v>
      </c>
    </row>
    <row r="25" spans="1:8" ht="24" customHeight="1" x14ac:dyDescent="0.2">
      <c r="A25" s="36" t="s">
        <v>48</v>
      </c>
      <c r="B25" s="30"/>
      <c r="C25" s="30"/>
      <c r="D25" s="30"/>
      <c r="E25" s="30"/>
      <c r="F25" s="12">
        <f>SUM(F4:F24)</f>
        <v>0</v>
      </c>
      <c r="G25" s="12">
        <f>SUM(G4:G24)</f>
        <v>0</v>
      </c>
      <c r="H25" s="12">
        <f>G25-F25</f>
        <v>0</v>
      </c>
    </row>
  </sheetData>
  <mergeCells count="2">
    <mergeCell ref="A25:E25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>
      <selection activeCell="J11" sqref="J11"/>
    </sheetView>
  </sheetViews>
  <sheetFormatPr baseColWidth="10" defaultColWidth="8.83203125" defaultRowHeight="15" x14ac:dyDescent="0.2"/>
  <cols>
    <col min="1" max="1" width="30" customWidth="1"/>
    <col min="2" max="4" width="22" customWidth="1"/>
  </cols>
  <sheetData>
    <row r="1" spans="1:4" ht="30" customHeight="1" x14ac:dyDescent="0.2">
      <c r="A1" s="38" t="s">
        <v>76</v>
      </c>
      <c r="B1" s="30"/>
      <c r="C1" s="30"/>
      <c r="D1" s="30"/>
    </row>
    <row r="2" spans="1:4" x14ac:dyDescent="0.2">
      <c r="A2" s="35" t="s">
        <v>75</v>
      </c>
      <c r="B2" s="30"/>
      <c r="C2" s="30"/>
      <c r="D2" s="30"/>
    </row>
    <row r="4" spans="1:4" ht="20" customHeight="1" x14ac:dyDescent="0.2">
      <c r="A4" s="40" t="s">
        <v>49</v>
      </c>
      <c r="B4" s="30"/>
      <c r="C4" s="30"/>
      <c r="D4" s="30"/>
    </row>
    <row r="5" spans="1:4" x14ac:dyDescent="0.2">
      <c r="A5" s="7" t="s">
        <v>50</v>
      </c>
      <c r="B5" s="41">
        <f>'Budget Prévisionnel'!D28</f>
        <v>8068120</v>
      </c>
      <c r="C5" s="30"/>
      <c r="D5" s="30"/>
    </row>
    <row r="6" spans="1:4" x14ac:dyDescent="0.2">
      <c r="A6" s="2" t="s">
        <v>51</v>
      </c>
      <c r="B6" s="41">
        <f>'Suivi Dépenses'!G25</f>
        <v>0</v>
      </c>
      <c r="C6" s="30"/>
      <c r="D6" s="30"/>
    </row>
    <row r="7" spans="1:4" x14ac:dyDescent="0.2">
      <c r="A7" s="7" t="s">
        <v>52</v>
      </c>
      <c r="B7" s="41">
        <f>'Suivi Dépenses'!G25-'Budget Prévisionnel'!D28</f>
        <v>-8068120</v>
      </c>
      <c r="C7" s="30"/>
      <c r="D7" s="30"/>
    </row>
    <row r="8" spans="1:4" x14ac:dyDescent="0.2">
      <c r="A8" s="2" t="s">
        <v>53</v>
      </c>
      <c r="B8" s="43">
        <f>IFERROR('Suivi Dépenses'!G25/'Budget Prévisionnel'!D28,0)</f>
        <v>0</v>
      </c>
      <c r="C8" s="30"/>
      <c r="D8" s="30"/>
    </row>
    <row r="9" spans="1:4" ht="20" customHeight="1" x14ac:dyDescent="0.2">
      <c r="A9" s="40" t="s">
        <v>54</v>
      </c>
      <c r="B9" s="30"/>
      <c r="C9" s="30"/>
      <c r="D9" s="30"/>
    </row>
    <row r="10" spans="1:4" x14ac:dyDescent="0.2">
      <c r="A10" s="2" t="s">
        <v>55</v>
      </c>
      <c r="B10" s="39">
        <v>200</v>
      </c>
      <c r="C10" s="30"/>
      <c r="D10" s="30"/>
    </row>
    <row r="11" spans="1:4" x14ac:dyDescent="0.2">
      <c r="A11" s="7" t="s">
        <v>56</v>
      </c>
      <c r="B11" s="39">
        <v>7</v>
      </c>
      <c r="C11" s="30"/>
      <c r="D11" s="30"/>
    </row>
    <row r="12" spans="1:4" x14ac:dyDescent="0.2">
      <c r="A12" s="2" t="s">
        <v>57</v>
      </c>
      <c r="B12" s="39" t="s">
        <v>58</v>
      </c>
      <c r="C12" s="30"/>
      <c r="D12" s="30"/>
    </row>
    <row r="13" spans="1:4" x14ac:dyDescent="0.2">
      <c r="A13" s="7" t="s">
        <v>59</v>
      </c>
      <c r="B13" s="39" t="s">
        <v>60</v>
      </c>
      <c r="C13" s="30"/>
      <c r="D13" s="30"/>
    </row>
    <row r="14" spans="1:4" x14ac:dyDescent="0.2">
      <c r="A14" s="2" t="s">
        <v>61</v>
      </c>
      <c r="B14" s="39" t="s">
        <v>62</v>
      </c>
      <c r="C14" s="30"/>
      <c r="D14" s="30"/>
    </row>
    <row r="17" spans="1:4" ht="30" customHeight="1" x14ac:dyDescent="0.2">
      <c r="A17" s="42"/>
      <c r="B17" s="30"/>
      <c r="C17" s="30"/>
      <c r="D17" s="30"/>
    </row>
  </sheetData>
  <mergeCells count="14">
    <mergeCell ref="B14:D14"/>
    <mergeCell ref="A17:D17"/>
    <mergeCell ref="A4:D4"/>
    <mergeCell ref="B8:D8"/>
    <mergeCell ref="B13:D13"/>
    <mergeCell ref="B12:D12"/>
    <mergeCell ref="B7:D7"/>
    <mergeCell ref="B6:D6"/>
    <mergeCell ref="B10:D10"/>
    <mergeCell ref="A1:D1"/>
    <mergeCell ref="B11:D11"/>
    <mergeCell ref="A9:D9"/>
    <mergeCell ref="B5:D5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Budget Prévisionnel</vt:lpstr>
      <vt:lpstr>Suivi Dépenses</vt:lpstr>
      <vt:lpstr>Tableau de Bord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2026-03-17T18:42:20Z</dcterms:created>
  <dcterms:modified xsi:type="dcterms:W3CDTF">2026-03-24T09:54:48Z</dcterms:modified>
</cp:coreProperties>
</file>