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Lenovo\Desktop\EULOGE\FACTURES +RELEVE JANV FEV MARS 2024\RELEVE DEPENSES JANV FEV MARS 2024\"/>
    </mc:Choice>
  </mc:AlternateContent>
  <xr:revisionPtr revIDLastSave="0" documentId="13_ncr:1_{39D2C97A-8884-4FC0-9E74-B6545A5A0152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 CAISSE MARS 2024" sheetId="1" r:id="rId1"/>
    <sheet name="RELEVE DEPENSES NBU MARS 2024" sheetId="9" r:id="rId2"/>
    <sheet name=" DETAILLE FACTURES  REMBOURSER" sheetId="3" r:id="rId3"/>
    <sheet name="DETAILLE DEPLACEMENT MARS 2024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6" i="9" l="1"/>
  <c r="D96" i="9"/>
  <c r="D93" i="9"/>
  <c r="D87" i="9"/>
  <c r="D86" i="9"/>
  <c r="D73" i="9"/>
  <c r="D72" i="9"/>
  <c r="D61" i="9"/>
  <c r="D58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D54" i="9"/>
  <c r="A54" i="9"/>
  <c r="D48" i="9"/>
  <c r="A48" i="9"/>
  <c r="A49" i="9" s="1"/>
  <c r="A50" i="9" s="1"/>
  <c r="A51" i="9" s="1"/>
  <c r="A52" i="9" s="1"/>
  <c r="A47" i="9"/>
  <c r="D45" i="9"/>
  <c r="D35" i="9"/>
  <c r="D29" i="9"/>
  <c r="D27" i="9"/>
  <c r="A24" i="9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D22" i="9"/>
  <c r="D21" i="9"/>
  <c r="A7" i="9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D11" i="2"/>
  <c r="A3" i="2"/>
  <c r="A4" i="2" s="1"/>
  <c r="A5" i="2" s="1"/>
  <c r="A6" i="2" s="1"/>
  <c r="A7" i="2" s="1"/>
  <c r="A8" i="2" s="1"/>
  <c r="A9" i="2" s="1"/>
  <c r="A10" i="2" s="1"/>
  <c r="D21" i="3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G48" i="1" l="1"/>
  <c r="G26" i="1"/>
  <c r="G93" i="1"/>
  <c r="G55" i="1"/>
  <c r="G34" i="1"/>
  <c r="G96" i="1" l="1"/>
  <c r="G86" i="1"/>
  <c r="G87" i="1"/>
  <c r="G20" i="1"/>
  <c r="E69" i="1" l="1"/>
  <c r="E106" i="1" s="1"/>
  <c r="G73" i="1"/>
  <c r="G61" i="1"/>
  <c r="G58" i="1"/>
  <c r="G45" i="1"/>
  <c r="G28" i="1"/>
  <c r="G21" i="1"/>
  <c r="G106" i="1" s="1"/>
  <c r="C4" i="1"/>
  <c r="H5" i="1"/>
  <c r="C5" i="1" s="1"/>
  <c r="H6" i="1" l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C16" i="1" l="1"/>
  <c r="H17" i="1"/>
  <c r="H18" i="1" s="1"/>
  <c r="H19" i="1" s="1"/>
  <c r="H20" i="1" s="1"/>
  <c r="C6" i="1"/>
  <c r="C7" i="1" l="1"/>
  <c r="C8" i="1" l="1"/>
  <c r="C9" i="1" l="1"/>
  <c r="C10" i="1" l="1"/>
  <c r="C13" i="1" l="1"/>
  <c r="C12" i="1"/>
  <c r="C11" i="1"/>
  <c r="H21" i="1" l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C15" i="1"/>
  <c r="C14" i="1"/>
  <c r="C20" i="1"/>
  <c r="C17" i="1"/>
  <c r="C19" i="1"/>
  <c r="C27" i="1" l="1"/>
  <c r="C18" i="1"/>
  <c r="H32" i="1" l="1"/>
  <c r="H33" i="1" s="1"/>
  <c r="H34" i="1" s="1"/>
  <c r="H35" i="1" s="1"/>
  <c r="H36" i="1" s="1"/>
  <c r="H37" i="1" s="1"/>
  <c r="C28" i="1"/>
  <c r="C21" i="1"/>
  <c r="H38" i="1" l="1"/>
  <c r="H39" i="1" s="1"/>
  <c r="H40" i="1" s="1"/>
  <c r="H41" i="1" s="1"/>
  <c r="H42" i="1" s="1"/>
  <c r="H43" i="1" s="1"/>
  <c r="H44" i="1" s="1"/>
  <c r="C29" i="1"/>
  <c r="C22" i="1"/>
  <c r="C44" i="1" l="1"/>
  <c r="H45" i="1"/>
  <c r="C45" i="1" s="1"/>
  <c r="C30" i="1"/>
  <c r="C24" i="1"/>
  <c r="C23" i="1"/>
  <c r="C25" i="1" l="1"/>
  <c r="C26" i="1"/>
  <c r="C31" i="1" l="1"/>
  <c r="C32" i="1" l="1"/>
  <c r="C33" i="1" l="1"/>
  <c r="C34" i="1"/>
  <c r="H46" i="1" l="1"/>
  <c r="H47" i="1" s="1"/>
  <c r="H48" i="1" s="1"/>
  <c r="C35" i="1"/>
  <c r="H49" i="1" l="1"/>
  <c r="C38" i="1"/>
  <c r="C36" i="1"/>
  <c r="C49" i="1" l="1"/>
  <c r="H50" i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C39" i="1"/>
  <c r="C40" i="1" l="1"/>
  <c r="C37" i="1"/>
  <c r="H61" i="1" l="1"/>
  <c r="H62" i="1" s="1"/>
  <c r="H63" i="1" s="1"/>
  <c r="H64" i="1" s="1"/>
  <c r="H65" i="1" s="1"/>
  <c r="H66" i="1" s="1"/>
  <c r="C41" i="1"/>
  <c r="C65" i="1" l="1"/>
  <c r="C66" i="1"/>
  <c r="H67" i="1"/>
  <c r="C42" i="1"/>
  <c r="C67" i="1" l="1"/>
  <c r="H68" i="1"/>
  <c r="C43" i="1"/>
  <c r="C68" i="1" l="1"/>
  <c r="H69" i="1"/>
  <c r="C46" i="1" l="1"/>
  <c r="C48" i="1" l="1"/>
  <c r="C50" i="1"/>
  <c r="C47" i="1"/>
  <c r="C58" i="1" l="1"/>
  <c r="C51" i="1"/>
  <c r="C59" i="1" l="1"/>
  <c r="C52" i="1"/>
  <c r="C60" i="1" l="1"/>
  <c r="C53" i="1"/>
  <c r="C61" i="1" l="1"/>
  <c r="C54" i="1"/>
  <c r="C62" i="1" l="1"/>
  <c r="C55" i="1"/>
  <c r="C63" i="1" l="1"/>
  <c r="C57" i="1"/>
  <c r="C56" i="1"/>
  <c r="C64" i="1" l="1"/>
  <c r="H70" i="1" l="1"/>
  <c r="H71" i="1" l="1"/>
  <c r="H72" i="1" s="1"/>
  <c r="H73" i="1" s="1"/>
  <c r="H74" i="1" s="1"/>
  <c r="C69" i="1"/>
  <c r="H75" i="1" l="1"/>
  <c r="H76" i="1" s="1"/>
  <c r="H77" i="1" s="1"/>
  <c r="H78" i="1" s="1"/>
  <c r="C74" i="1"/>
  <c r="C70" i="1"/>
  <c r="C75" i="1" l="1"/>
  <c r="H79" i="1"/>
  <c r="C78" i="1"/>
  <c r="C76" i="1"/>
  <c r="C77" i="1"/>
  <c r="C73" i="1"/>
  <c r="H80" i="1" l="1"/>
  <c r="C79" i="1"/>
  <c r="C71" i="1"/>
  <c r="C72" i="1"/>
  <c r="H81" i="1" l="1"/>
  <c r="C80" i="1"/>
  <c r="H82" i="1" l="1"/>
  <c r="C81" i="1"/>
  <c r="H83" i="1" l="1"/>
  <c r="C82" i="1"/>
  <c r="H84" i="1" l="1"/>
  <c r="C83" i="1"/>
  <c r="H85" i="1" l="1"/>
  <c r="C84" i="1"/>
  <c r="H86" i="1" l="1"/>
  <c r="C85" i="1"/>
  <c r="H87" i="1" l="1"/>
  <c r="C86" i="1"/>
  <c r="H88" i="1" l="1"/>
  <c r="C87" i="1"/>
  <c r="H89" i="1" l="1"/>
  <c r="C88" i="1"/>
  <c r="C89" i="1" l="1"/>
  <c r="H90" i="1"/>
  <c r="H91" i="1" l="1"/>
  <c r="C90" i="1"/>
  <c r="H92" i="1" l="1"/>
  <c r="C91" i="1"/>
  <c r="C92" i="1" l="1"/>
  <c r="H93" i="1"/>
  <c r="H94" i="1" l="1"/>
  <c r="C93" i="1"/>
  <c r="H95" i="1" l="1"/>
  <c r="C94" i="1"/>
  <c r="H96" i="1" l="1"/>
  <c r="C95" i="1"/>
  <c r="H97" i="1" l="1"/>
  <c r="C96" i="1"/>
  <c r="C97" i="1" l="1"/>
  <c r="H98" i="1"/>
  <c r="C98" i="1" l="1"/>
  <c r="H99" i="1"/>
  <c r="C99" i="1" l="1"/>
  <c r="H100" i="1"/>
  <c r="H101" i="1" s="1"/>
  <c r="C101" i="1" l="1"/>
  <c r="H102" i="1"/>
  <c r="C100" i="1"/>
  <c r="C102" i="1" l="1"/>
  <c r="H103" i="1"/>
  <c r="H104" i="1" l="1"/>
  <c r="C103" i="1"/>
  <c r="C104" i="1" l="1"/>
  <c r="H105" i="1"/>
  <c r="C105" i="1" l="1"/>
</calcChain>
</file>

<file path=xl/sharedStrings.xml><?xml version="1.0" encoding="utf-8"?>
<sst xmlns="http://schemas.openxmlformats.org/spreadsheetml/2006/main" count="362" uniqueCount="146">
  <si>
    <t xml:space="preserve">Fiche de tenue de caisse </t>
  </si>
  <si>
    <t>Numéro du
 chèque</t>
  </si>
  <si>
    <t>Date du report
 du solode</t>
  </si>
  <si>
    <t>Report du
 solde</t>
  </si>
  <si>
    <t>Date</t>
  </si>
  <si>
    <t xml:space="preserve">Montant du cheque ou
 encaissement </t>
  </si>
  <si>
    <t>Désignation de
 la dépense</t>
  </si>
  <si>
    <t>Montant de
 la dépense</t>
  </si>
  <si>
    <t>Solde</t>
  </si>
  <si>
    <t>Observation</t>
  </si>
  <si>
    <t>Factures</t>
  </si>
  <si>
    <t>APPROCAISSE</t>
  </si>
  <si>
    <t>ENVELOPPE M. RICARDO</t>
  </si>
  <si>
    <t>FRAIS D'HOTEL MISSION EULOGE+ FRANCK</t>
  </si>
  <si>
    <t xml:space="preserve">FRAIS DE MISSION EULOGE </t>
  </si>
  <si>
    <t>FRAIS DE MISSION FRANCK</t>
  </si>
  <si>
    <t>ACHAT CASH PAWER</t>
  </si>
  <si>
    <t>AVANCE SALAIRE FREITAS</t>
  </si>
  <si>
    <t>FORFAIT AGENT D'ENTRETIEN JANVIER 2024</t>
  </si>
  <si>
    <t>FORFAIT AGENT DE SECURITE JANVIER FÉVRIER 2024</t>
  </si>
  <si>
    <t xml:space="preserve">ACHAT PRODUIT D'ENTRETIEN </t>
  </si>
  <si>
    <t>ACHAT CASH PAWER POUR APPARTEMENTS MISSION DU 12 AU 11 AVRIL</t>
  </si>
  <si>
    <t xml:space="preserve">ACHAT D'UN AUVANT </t>
  </si>
  <si>
    <t>DEJEUNER MECANICIENS</t>
  </si>
  <si>
    <t>ENVELOPPE CEO</t>
  </si>
  <si>
    <t>ACHAT EAU+BOISSON+PAIN</t>
  </si>
  <si>
    <t>ACHAT CARBURANT BM7753</t>
  </si>
  <si>
    <t>ACHAT FOURNITURE DE BUREAU</t>
  </si>
  <si>
    <t>ACHAT CARBURANT BM9909</t>
  </si>
  <si>
    <t>PEAGE</t>
  </si>
  <si>
    <t>ACHAT CARBURANT</t>
  </si>
  <si>
    <t>TOTAL</t>
  </si>
  <si>
    <t>FACTURE CEET JANVIER FÉVRIER 2024</t>
  </si>
  <si>
    <t>FRAIS DE LAVAGE RIDEAUX BUREAU</t>
  </si>
  <si>
    <t>FRAIS DE PRESTATION +DEPLACEMENT+LOCATION ECHELLE</t>
  </si>
  <si>
    <t>FRAIS PHOTOS PASSEPORT</t>
  </si>
  <si>
    <t>N°</t>
  </si>
  <si>
    <t>ABONNEMENT CANALBOX NOUVEL APPARTEMENT CEO</t>
  </si>
  <si>
    <t>ACHAT CARBURANT BM 9909</t>
  </si>
  <si>
    <t>ACHAT DE CASH PAWER LOGEMENT MISSION</t>
  </si>
  <si>
    <t>IMPRESSION CARTES DE VISITES</t>
  </si>
  <si>
    <t>ABONNEMENT CANALBOX NOUVEL APPARTEMENT FAWAZ&amp;RAFIOU N°1</t>
  </si>
  <si>
    <t>ACHAT PRODUIT D'ENTRETIEN (OMO AJAX  JAVEL. LAVE VITRE)</t>
  </si>
  <si>
    <t>ACHAT DETECTEUR FAUX BILLET</t>
  </si>
  <si>
    <t>ACHAT CARBURANT BM 7755</t>
  </si>
  <si>
    <t>ACHAT CARBURANT BM7754</t>
  </si>
  <si>
    <t>ACHAT DE CARBURANT CEO BL3296</t>
  </si>
  <si>
    <t xml:space="preserve">ABONNEMENT CANAL BOX NOUVEL APPAPRTEMENT N°3 </t>
  </si>
  <si>
    <t>DEPLASEMENT LAVAGE RIDEAUX</t>
  </si>
  <si>
    <t>DEPLACEMENT ALLER ENTRETIEN DOMICIL CEO</t>
  </si>
  <si>
    <t>DEPLACEMENT FACTURE PROFORMA WATT</t>
  </si>
  <si>
    <t>ACHAT DETECTEUR FAUX BILLET SOTIMEX</t>
  </si>
  <si>
    <t>DEPLACEMENT ALLER RETRAIT CHEQUE</t>
  </si>
  <si>
    <t>DEPLACEMENT RETRAIT CHèQUE AVEC COMMERCANT RAMCO</t>
  </si>
  <si>
    <t xml:space="preserve">DEPLACEMENT ACHAT SEAUX </t>
  </si>
  <si>
    <t>ACHAT CARBURANT MERCEDES BM9909</t>
  </si>
  <si>
    <t>ACHAT BOISSON (VISITE NOTAIRE)</t>
  </si>
  <si>
    <t>REABONNEMENT CANAL BOX LOGEMENT MISSION DU 12 MARS AU 11 AVRIL</t>
  </si>
  <si>
    <t xml:space="preserve">ACHAT CASH PAWER LOGEMENT MISSION DU 12 AU 11 AVRIL 2024 </t>
  </si>
  <si>
    <t>ACHAT CREDIT COMMUNICATION (BIENVENUE)</t>
  </si>
  <si>
    <t>ACHAT CARBURANT CEO</t>
  </si>
  <si>
    <t xml:space="preserve"> ENTRETIEN 05 APPARTEMENTS </t>
  </si>
  <si>
    <t>LAISSER PASSER+ENREGISTREMENT (FONFON)</t>
  </si>
  <si>
    <t>FRAIS DE RESTAURATION MECANICIEN</t>
  </si>
  <si>
    <t>FRAIS DE REPARATION MERCEDES (FONFON)</t>
  </si>
  <si>
    <t>ACHAT CASH PAWER CEO</t>
  </si>
  <si>
    <t>ACHAT DE SEAUX (06)+PELE (POUR LES APPARTEMENTS )</t>
  </si>
  <si>
    <t>DEPLACEMET COURSE BUREAU MOIS DE MARS 2024</t>
  </si>
  <si>
    <t xml:space="preserve">FRAIS DE TRANSPORT MARCHANDISES DE RAMCO AUX APPARTEMENT + DECHARGES  DU 29 MARS * 2 ET 02 AVRIL 2024, </t>
  </si>
  <si>
    <t>ACHAT VENTILOS GRAND</t>
  </si>
  <si>
    <t>ACHAT FIXEUR MURAL</t>
  </si>
  <si>
    <t>ACHAT DETENTEUR, ROCORD AEROTRANSPARANT ,COLLIER METALIQUE</t>
  </si>
  <si>
    <t>REMBOURSEMENT FRAIS MEDICAUX</t>
  </si>
  <si>
    <t>ACHAT CANNETTE +EAU CRISTAL</t>
  </si>
  <si>
    <t xml:space="preserve"> </t>
  </si>
  <si>
    <t>REMBOURSEMENT FACTURE CASH PAWER(15/03/24) LOGEMENT RAFIOU FAWAZ PAPIYO BELFLID</t>
  </si>
  <si>
    <t>TRAVAUX  ALU  REAPATION APPARTEMENT WOEDRANAWOE</t>
  </si>
  <si>
    <t>REMBOURSSEMENT CASH PAWER BORIS DOMICIL NOUVEL CEO  NOVEMBRE 2023</t>
  </si>
  <si>
    <t>ACHAT PRODUIT D'ENTRETIEN DOMICILE CEO (ENTRETIEN NOUVEAUX APPARTEMENTS)</t>
  </si>
  <si>
    <t>PAIEMENT LOYER + CAUTION + APPARTEMENT FAWAZ ET RAFIOU MARS  A JUILLET 2024</t>
  </si>
  <si>
    <t>ACHAT PILES SOURIS PC ET COMMANDES CLIMATISEURS</t>
  </si>
  <si>
    <t>TRAVAUX PEINTURE NOUVEAU APPARTEMENT 05</t>
  </si>
  <si>
    <t>FRAIS DE MISSION DU 12 MARS AU 11 AVRIL(RAFIOU,FAWAZ,PAPIOU,BELFRID)</t>
  </si>
  <si>
    <t>IMPRESSION +PHOTOCOPIE</t>
  </si>
  <si>
    <t>APPRO CAISSE</t>
  </si>
  <si>
    <t>ACHAT CASH PAWER NETBYUS SERVICE</t>
  </si>
  <si>
    <t>ACHAT CREDIT DE COMMUNICATION BIENVENUE</t>
  </si>
  <si>
    <t>REABONNEMENT INTERNET DOMICIL CEO</t>
  </si>
  <si>
    <t>ACHAT CHEMISE DOSSIER</t>
  </si>
  <si>
    <t>ACHAT EAU POUR MISSION DU 12 MARS AU 11 AVRIL</t>
  </si>
  <si>
    <t>FÊTES CEREMONIES (BOISSON DEPART CM)</t>
  </si>
  <si>
    <t>FRAIS RAMASSAGE ORDUIRE</t>
  </si>
  <si>
    <t xml:space="preserve">ACHAT CHRONO+PERFORATEUR </t>
  </si>
  <si>
    <t>ENVELOPPE M. RICARDO  400 000(100.000 MmE NUKAFU)ET 270 000 Mme Victorine+AUTRES)</t>
  </si>
  <si>
    <t xml:space="preserve">SALAIRE FÉVRIER  2024 NBU </t>
  </si>
  <si>
    <t>ACHAT DOPPELS (CEO)</t>
  </si>
  <si>
    <t>REINSTALLATION DES FILES ELECTRITRIQUE DU COMPTEUR MERE VERS 02 COMPTEUR CASH PAWER</t>
  </si>
  <si>
    <t>FRAIS DE LOGEMENT NYEKONAKPOE MISSION 12 MARS AU 11 AVRIL (CAUTION A RECUPERER EN AVRIL)</t>
  </si>
  <si>
    <t>FRAIS D'AGENCE IMMOBILIERE (COMMISSION)</t>
  </si>
  <si>
    <t xml:space="preserve">ACHAT DE RALONGE </t>
  </si>
  <si>
    <t xml:space="preserve">FRAIS D'ENTRETIEN DOMICILE </t>
  </si>
  <si>
    <t xml:space="preserve"> HONORAIRE + CNSS</t>
  </si>
  <si>
    <t>FRAIS SOUDURES+ CARBURANT (FONFON)</t>
  </si>
  <si>
    <t>ACHAT DE CREDIT DE COMMUNICATION CEO</t>
  </si>
  <si>
    <t>ACHAT DE CASH PAWER  DOMICLE CEO</t>
  </si>
  <si>
    <t>ACHAT CANAL BOX MARS 2024 SERVICE NBU</t>
  </si>
  <si>
    <t>FORMALITES PEAGE +ENREGISTREMENT</t>
  </si>
  <si>
    <t>DINER 02 MECANICIENS (KOM+POISSON+1 SACHET PUR WATER°)</t>
  </si>
  <si>
    <t>ACHAT CASH PAWER  DOMICILE CEO</t>
  </si>
  <si>
    <t>ACHAT DE CABLE POUR REINSTALLATION DEUX CLIMS NBU T0GO</t>
  </si>
  <si>
    <t>REMBOURSEMENT FACTURE CARBURANT+PEAGES + PHOTOGRAPHIE ( CEO)</t>
  </si>
  <si>
    <t>ACHAT PRODUIT D'ENTRETIEN  + BALAIE DOMICILE CEO (ENTRETIEN NOUVEAUX APPARTEMENTS)</t>
  </si>
  <si>
    <t>REMBOURSSEMENT FACTURES BM 7754 (CARBURANT +PEAGE) CEO</t>
  </si>
  <si>
    <t>ACHAT CASH PAWER LOGEMENT MISSION 12 MARS AU 11 1VRIL</t>
  </si>
  <si>
    <t>TRAVAUX INSTALLATION CLIMATISEURS</t>
  </si>
  <si>
    <t xml:space="preserve"> ENVELOPPES CEO (BORIS)</t>
  </si>
  <si>
    <t>TRAVAUX D'INSTALLATION DES LAMPES +REPARATION APPARTEMENT CEO</t>
  </si>
  <si>
    <t>REMBOURSSEMENT CARBURANT BM9632 (PAPIYO FAWAZ BELFRID RAFIOU)</t>
  </si>
  <si>
    <t>ACHAT BOUTEILLE DE GAZ DOMICILE  CEO</t>
  </si>
  <si>
    <t>POUBOIS  DEJEUNER VISITE NOTAIRE,  ACHAT WATT REGULATEUR + GROUPE ELECTROGENE + ACHAT RAMCO</t>
  </si>
  <si>
    <t xml:space="preserve">ACHAT FILET MOUSTIQUAIRE+MASTIC </t>
  </si>
  <si>
    <t xml:space="preserve">ACHAT+TRAVAUX  AMENAGEMENT APPARTEMENTS HEDZRANAWOE DU 30 AU 31 MARS 2024 </t>
  </si>
  <si>
    <t>OK</t>
  </si>
  <si>
    <t xml:space="preserve">DEPLACEMENT RAMCO, HEDRANAWOE ACHAT ET DEPOT MAT </t>
  </si>
  <si>
    <t>DEPLACEMENT APPARTEMENT HEEDJRANAWOE CONSTAT</t>
  </si>
  <si>
    <t>APPROCAISSE+ CONTRIBUTION POUR TRAVAUX HUISSIER APPARTEMENT</t>
  </si>
  <si>
    <t>DETAILLE DEPLACEMENT MARS 2024</t>
  </si>
  <si>
    <t>N° D'ORDRE</t>
  </si>
  <si>
    <t>DATE</t>
  </si>
  <si>
    <t>NATURE DES DÉPENSES</t>
  </si>
  <si>
    <t>MONTANTS</t>
  </si>
  <si>
    <t>OBSERVATIONS</t>
  </si>
  <si>
    <t>ENVELOPPE M.CEO</t>
  </si>
  <si>
    <t>RÈGLEMENT ESPÈCE</t>
  </si>
  <si>
    <t>ARRÊTE LE 31/03/2024      N°3/2023</t>
  </si>
  <si>
    <t>DETAILLES REMBOURSSEMENT FACTURES CARBURANT +PEAGE : 139 300</t>
  </si>
  <si>
    <t xml:space="preserve"> 1er AU 31 MARS 2024</t>
  </si>
  <si>
    <t>NON</t>
  </si>
  <si>
    <t>RELEVE DEPENSES NBU MARS 2024</t>
  </si>
  <si>
    <t>17'18'19</t>
  </si>
  <si>
    <t>REABONNEMENT CANAL BOX LOGEMENT MISSION DU 12 MARS AU 11 AVRIL  ETAGE</t>
  </si>
  <si>
    <t>42'43 A B C D</t>
  </si>
  <si>
    <t>ACHAT DE CASH PAWER LOGEMENT MISSION ETAGE</t>
  </si>
  <si>
    <t>ACHAT DE CASH PAWER LOGEMENT MISSION SALON</t>
  </si>
  <si>
    <t>REABONNEMENT CANAL BOX LOGEMENT MISSION DU 12 MARS AU 11 AVRIL REZ DE CHAUSSEE</t>
  </si>
  <si>
    <t>NB FACTURE N° 104 DOUBLON  NE PAS CONSIDERE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</si>
</sst>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rgb="FFC00000"/>
      <name val="Times New Roman"/>
      <family val="1"/>
    </font>
    <font>
      <b/>
      <sz val="9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9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theme="4" tint="-0.49998474074526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70AD47"/>
        <bgColor rgb="FF70AD47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15" fontId="2" fillId="0" borderId="1" xfId="0" applyNumberFormat="1" applyFont="1" applyBorder="1"/>
    <xf numFmtId="164" fontId="2" fillId="0" borderId="1" xfId="1" applyNumberFormat="1" applyFont="1" applyBorder="1"/>
    <xf numFmtId="164" fontId="2" fillId="0" borderId="1" xfId="0" applyNumberFormat="1" applyFont="1" applyBorder="1"/>
    <xf numFmtId="164" fontId="4" fillId="0" borderId="0" xfId="0" applyNumberFormat="1" applyFont="1"/>
    <xf numFmtId="164" fontId="2" fillId="0" borderId="0" xfId="0" applyNumberFormat="1" applyFont="1"/>
    <xf numFmtId="164" fontId="4" fillId="0" borderId="1" xfId="0" applyNumberFormat="1" applyFont="1" applyBorder="1"/>
    <xf numFmtId="164" fontId="4" fillId="0" borderId="1" xfId="1" applyNumberFormat="1" applyFont="1" applyBorder="1"/>
    <xf numFmtId="0" fontId="2" fillId="0" borderId="2" xfId="0" applyFont="1" applyBorder="1"/>
    <xf numFmtId="165" fontId="2" fillId="0" borderId="2" xfId="1" applyNumberFormat="1" applyFont="1" applyBorder="1"/>
    <xf numFmtId="0" fontId="5" fillId="0" borderId="0" xfId="0" applyFont="1"/>
    <xf numFmtId="0" fontId="2" fillId="0" borderId="5" xfId="0" applyFont="1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164" fontId="2" fillId="5" borderId="1" xfId="1" applyNumberFormat="1" applyFont="1" applyFill="1" applyBorder="1"/>
    <xf numFmtId="164" fontId="6" fillId="0" borderId="1" xfId="1" applyNumberFormat="1" applyFont="1" applyBorder="1"/>
    <xf numFmtId="15" fontId="2" fillId="5" borderId="1" xfId="0" applyNumberFormat="1" applyFont="1" applyFill="1" applyBorder="1"/>
    <xf numFmtId="0" fontId="2" fillId="5" borderId="1" xfId="0" applyFont="1" applyFill="1" applyBorder="1"/>
    <xf numFmtId="164" fontId="2" fillId="0" borderId="1" xfId="1" applyNumberFormat="1" applyFont="1" applyFill="1" applyBorder="1"/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4" borderId="2" xfId="0" applyFont="1" applyFill="1" applyBorder="1"/>
    <xf numFmtId="165" fontId="2" fillId="0" borderId="1" xfId="1" applyNumberFormat="1" applyFont="1" applyBorder="1"/>
    <xf numFmtId="15" fontId="2" fillId="0" borderId="1" xfId="0" applyNumberFormat="1" applyFont="1" applyBorder="1" applyAlignment="1">
      <alignment horizontal="center"/>
    </xf>
    <xf numFmtId="15" fontId="2" fillId="5" borderId="1" xfId="0" applyNumberFormat="1" applyFont="1" applyFill="1" applyBorder="1" applyAlignment="1">
      <alignment horizontal="center"/>
    </xf>
    <xf numFmtId="164" fontId="2" fillId="0" borderId="1" xfId="1" applyNumberFormat="1" applyFont="1" applyBorder="1" applyAlignment="1">
      <alignment vertical="center"/>
    </xf>
    <xf numFmtId="164" fontId="2" fillId="5" borderId="1" xfId="1" applyNumberFormat="1" applyFont="1" applyFill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4" fillId="7" borderId="0" xfId="0" applyFont="1" applyFill="1"/>
    <xf numFmtId="165" fontId="4" fillId="7" borderId="2" xfId="1" applyNumberFormat="1" applyFont="1" applyFill="1" applyBorder="1"/>
    <xf numFmtId="0" fontId="0" fillId="0" borderId="2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2" xfId="0" applyFont="1" applyBorder="1"/>
    <xf numFmtId="164" fontId="2" fillId="7" borderId="0" xfId="0" applyNumberFormat="1" applyFont="1" applyFill="1"/>
    <xf numFmtId="0" fontId="7" fillId="0" borderId="0" xfId="0" applyFont="1" applyAlignment="1">
      <alignment horizontal="center"/>
    </xf>
    <xf numFmtId="16" fontId="2" fillId="0" borderId="5" xfId="0" applyNumberFormat="1" applyFont="1" applyBorder="1" applyAlignment="1">
      <alignment horizontal="center"/>
    </xf>
    <xf numFmtId="164" fontId="4" fillId="8" borderId="0" xfId="0" applyNumberFormat="1" applyFont="1" applyFill="1"/>
    <xf numFmtId="0" fontId="3" fillId="2" borderId="0" xfId="0" applyFont="1" applyFill="1"/>
    <xf numFmtId="164" fontId="4" fillId="4" borderId="1" xfId="0" applyNumberFormat="1" applyFont="1" applyFill="1" applyBorder="1"/>
    <xf numFmtId="164" fontId="4" fillId="7" borderId="0" xfId="0" applyNumberFormat="1" applyFont="1" applyFill="1"/>
    <xf numFmtId="0" fontId="7" fillId="4" borderId="8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0" xfId="0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76200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884E2058-A20D-6977-4918-5D60ED1C030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08642BB-E8FB-4BD3-BF99-AED01F3E2BD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120650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86E3C8D-A8C1-4523-8F58-E44F8F186270}"/>
            </a:ext>
          </a:extLst>
        </xdr:cNvPr>
        <xdr:cNvSpPr>
          <a:spLocks noChangeAspect="1" noChangeArrowheads="1"/>
        </xdr:cNvSpPr>
      </xdr:nvSpPr>
      <xdr:spPr bwMode="auto">
        <a:xfrm>
          <a:off x="965200" y="18415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54CBDB7-581B-4C46-BCCF-7AD06F007D9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5"/>
  <sheetViews>
    <sheetView topLeftCell="A94" workbookViewId="0">
      <selection activeCell="F110" sqref="F110"/>
    </sheetView>
  </sheetViews>
  <sheetFormatPr baseColWidth="10" defaultColWidth="9.1796875" defaultRowHeight="11.5" x14ac:dyDescent="0.25"/>
  <cols>
    <col min="1" max="1" width="8.54296875" style="1" bestFit="1" customWidth="1"/>
    <col min="2" max="2" width="15.453125" style="1" customWidth="1"/>
    <col min="3" max="3" width="13.54296875" style="1" customWidth="1"/>
    <col min="4" max="4" width="9.7265625" style="1" customWidth="1"/>
    <col min="5" max="5" width="17.453125" style="1" customWidth="1"/>
    <col min="6" max="6" width="82.6328125" style="1" customWidth="1"/>
    <col min="7" max="7" width="11.54296875" style="1" customWidth="1"/>
    <col min="8" max="8" width="12.453125" style="1" customWidth="1"/>
    <col min="9" max="9" width="11" style="1" customWidth="1"/>
    <col min="10" max="10" width="15.90625" style="1" customWidth="1"/>
    <col min="11" max="13" width="9.1796875" style="1"/>
    <col min="14" max="15" width="10.1796875" style="1" bestFit="1" customWidth="1"/>
    <col min="16" max="16" width="9.1796875" style="1"/>
    <col min="17" max="18" width="10.81640625" style="1" bestFit="1" customWidth="1"/>
    <col min="19" max="16384" width="9.1796875" style="1"/>
  </cols>
  <sheetData>
    <row r="1" spans="1:10" customFormat="1" ht="18" x14ac:dyDescent="0.4">
      <c r="A1" s="52" t="s">
        <v>0</v>
      </c>
      <c r="B1" s="52"/>
      <c r="C1" s="52"/>
      <c r="D1" s="52"/>
      <c r="E1" s="52"/>
      <c r="F1" s="44"/>
      <c r="G1" s="44"/>
      <c r="H1" s="44"/>
      <c r="I1" s="44"/>
      <c r="J1" s="44"/>
    </row>
    <row r="2" spans="1:10" customFormat="1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customFormat="1" ht="24" x14ac:dyDescent="0.35">
      <c r="A3" s="2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</row>
    <row r="4" spans="1:10" customFormat="1" ht="14.5" x14ac:dyDescent="0.35">
      <c r="A4" s="29">
        <v>330926</v>
      </c>
      <c r="B4" s="30">
        <v>45356</v>
      </c>
      <c r="C4" s="32">
        <f t="shared" ref="C4:C35" si="0">+H4</f>
        <v>2000000</v>
      </c>
      <c r="D4" s="30">
        <v>45356</v>
      </c>
      <c r="E4" s="12">
        <v>2000000</v>
      </c>
      <c r="F4" s="5" t="s">
        <v>84</v>
      </c>
      <c r="G4" s="8"/>
      <c r="H4" s="11">
        <v>2000000</v>
      </c>
      <c r="I4" s="5"/>
      <c r="J4" s="7"/>
    </row>
    <row r="5" spans="1:10" customFormat="1" ht="14.5" x14ac:dyDescent="0.35">
      <c r="A5" s="29"/>
      <c r="B5" s="30">
        <v>45356</v>
      </c>
      <c r="C5" s="32">
        <f t="shared" si="0"/>
        <v>1970000</v>
      </c>
      <c r="D5" s="6"/>
      <c r="E5" s="8"/>
      <c r="F5" s="5" t="s">
        <v>132</v>
      </c>
      <c r="G5" s="8">
        <v>30000</v>
      </c>
      <c r="H5" s="8">
        <f t="shared" ref="H5:H37" si="1">+H4-G5</f>
        <v>1970000</v>
      </c>
      <c r="I5" s="5"/>
      <c r="J5" s="7"/>
    </row>
    <row r="6" spans="1:10" customFormat="1" ht="14.5" x14ac:dyDescent="0.35">
      <c r="A6" s="29"/>
      <c r="B6" s="30">
        <v>45356</v>
      </c>
      <c r="C6" s="32">
        <f t="shared" si="0"/>
        <v>1955000</v>
      </c>
      <c r="D6" s="6"/>
      <c r="E6" s="8"/>
      <c r="F6" s="5" t="s">
        <v>87</v>
      </c>
      <c r="G6" s="8">
        <v>15000</v>
      </c>
      <c r="H6" s="8">
        <f t="shared" si="1"/>
        <v>1955000</v>
      </c>
      <c r="I6" s="5"/>
      <c r="J6" s="7"/>
    </row>
    <row r="7" spans="1:10" customFormat="1" ht="14.5" x14ac:dyDescent="0.35">
      <c r="A7" s="29"/>
      <c r="B7" s="30">
        <v>45356</v>
      </c>
      <c r="C7" s="32">
        <f t="shared" si="0"/>
        <v>1851000</v>
      </c>
      <c r="D7" s="6"/>
      <c r="E7" s="5"/>
      <c r="F7" s="5" t="s">
        <v>13</v>
      </c>
      <c r="G7" s="7">
        <v>104000</v>
      </c>
      <c r="H7" s="8">
        <f t="shared" si="1"/>
        <v>1851000</v>
      </c>
      <c r="I7" s="5"/>
      <c r="J7" s="5"/>
    </row>
    <row r="8" spans="1:10" customFormat="1" ht="14.5" x14ac:dyDescent="0.35">
      <c r="A8" s="29"/>
      <c r="B8" s="30">
        <v>45356</v>
      </c>
      <c r="C8" s="32">
        <f t="shared" si="0"/>
        <v>1838500</v>
      </c>
      <c r="D8" s="6"/>
      <c r="E8" s="5"/>
      <c r="F8" s="5" t="s">
        <v>14</v>
      </c>
      <c r="G8" s="7">
        <v>12500</v>
      </c>
      <c r="H8" s="8">
        <f t="shared" si="1"/>
        <v>1838500</v>
      </c>
      <c r="I8" s="5"/>
      <c r="J8" s="5"/>
    </row>
    <row r="9" spans="1:10" customFormat="1" ht="14.5" x14ac:dyDescent="0.35">
      <c r="A9" s="29"/>
      <c r="B9" s="30">
        <v>45356</v>
      </c>
      <c r="C9" s="32">
        <f t="shared" si="0"/>
        <v>1826000</v>
      </c>
      <c r="D9" s="6"/>
      <c r="E9" s="5"/>
      <c r="F9" s="5" t="s">
        <v>15</v>
      </c>
      <c r="G9" s="7">
        <v>12500</v>
      </c>
      <c r="H9" s="8">
        <f t="shared" si="1"/>
        <v>1826000</v>
      </c>
      <c r="I9" s="5"/>
      <c r="J9" s="5"/>
    </row>
    <row r="10" spans="1:10" customFormat="1" ht="14.5" x14ac:dyDescent="0.35">
      <c r="A10" s="29"/>
      <c r="B10" s="30">
        <v>45356</v>
      </c>
      <c r="C10" s="32">
        <f t="shared" si="0"/>
        <v>1726000</v>
      </c>
      <c r="D10" s="6"/>
      <c r="E10" s="5"/>
      <c r="F10" s="5" t="s">
        <v>17</v>
      </c>
      <c r="G10" s="7">
        <v>100000</v>
      </c>
      <c r="H10" s="8">
        <f t="shared" si="1"/>
        <v>1726000</v>
      </c>
      <c r="I10" s="5"/>
      <c r="J10" s="5"/>
    </row>
    <row r="11" spans="1:10" customFormat="1" ht="14.5" x14ac:dyDescent="0.35">
      <c r="A11" s="29"/>
      <c r="B11" s="30">
        <v>45356</v>
      </c>
      <c r="C11" s="32">
        <f t="shared" si="0"/>
        <v>1721000</v>
      </c>
      <c r="D11" s="6"/>
      <c r="E11" s="5"/>
      <c r="F11" s="5" t="s">
        <v>16</v>
      </c>
      <c r="G11" s="7">
        <v>5000</v>
      </c>
      <c r="H11" s="8">
        <f t="shared" si="1"/>
        <v>1721000</v>
      </c>
      <c r="I11" s="5"/>
      <c r="J11" s="5"/>
    </row>
    <row r="12" spans="1:10" customFormat="1" ht="14.5" x14ac:dyDescent="0.35">
      <c r="A12" s="29"/>
      <c r="B12" s="30">
        <v>45356</v>
      </c>
      <c r="C12" s="32">
        <f t="shared" si="0"/>
        <v>1719100</v>
      </c>
      <c r="D12" s="6"/>
      <c r="E12" s="5"/>
      <c r="F12" s="5" t="s">
        <v>89</v>
      </c>
      <c r="G12" s="7">
        <v>1900</v>
      </c>
      <c r="H12" s="8">
        <f t="shared" si="1"/>
        <v>1719100</v>
      </c>
      <c r="I12" s="5"/>
      <c r="J12" s="5"/>
    </row>
    <row r="13" spans="1:10" customFormat="1" ht="14.5" x14ac:dyDescent="0.35">
      <c r="A13" s="29"/>
      <c r="B13" s="30">
        <v>45356</v>
      </c>
      <c r="C13" s="32">
        <f t="shared" si="0"/>
        <v>1718600</v>
      </c>
      <c r="D13" s="6"/>
      <c r="E13" s="5"/>
      <c r="F13" s="5" t="s">
        <v>88</v>
      </c>
      <c r="G13" s="7">
        <v>500</v>
      </c>
      <c r="H13" s="8">
        <f t="shared" si="1"/>
        <v>1718600</v>
      </c>
      <c r="I13" s="5"/>
      <c r="J13" s="5"/>
    </row>
    <row r="14" spans="1:10" customFormat="1" ht="14.5" x14ac:dyDescent="0.35">
      <c r="A14" s="29"/>
      <c r="B14" s="30">
        <v>45357</v>
      </c>
      <c r="C14" s="32">
        <f t="shared" si="0"/>
        <v>1718000</v>
      </c>
      <c r="D14" s="6"/>
      <c r="E14" s="5"/>
      <c r="F14" s="5" t="s">
        <v>83</v>
      </c>
      <c r="G14" s="7">
        <v>600</v>
      </c>
      <c r="H14" s="8">
        <f t="shared" si="1"/>
        <v>1718000</v>
      </c>
      <c r="I14" s="5"/>
      <c r="J14" s="5"/>
    </row>
    <row r="15" spans="1:10" customFormat="1" ht="14.5" x14ac:dyDescent="0.35">
      <c r="A15" s="29"/>
      <c r="B15" s="30">
        <v>45357</v>
      </c>
      <c r="C15" s="32">
        <f t="shared" si="0"/>
        <v>1715000</v>
      </c>
      <c r="D15" s="6"/>
      <c r="E15" s="5"/>
      <c r="F15" s="5" t="s">
        <v>90</v>
      </c>
      <c r="G15" s="7">
        <v>3000</v>
      </c>
      <c r="H15" s="8">
        <f t="shared" si="1"/>
        <v>1715000</v>
      </c>
      <c r="I15" s="5"/>
      <c r="J15" s="5"/>
    </row>
    <row r="16" spans="1:10" customFormat="1" ht="14.5" x14ac:dyDescent="0.35">
      <c r="A16" s="29"/>
      <c r="B16" s="30">
        <v>45357</v>
      </c>
      <c r="C16" s="32">
        <f t="shared" si="0"/>
        <v>1714500</v>
      </c>
      <c r="D16" s="6"/>
      <c r="E16" s="5"/>
      <c r="F16" s="5" t="s">
        <v>91</v>
      </c>
      <c r="G16" s="7">
        <v>500</v>
      </c>
      <c r="H16" s="8">
        <f t="shared" si="1"/>
        <v>1714500</v>
      </c>
      <c r="I16" s="5"/>
      <c r="J16" s="5"/>
    </row>
    <row r="17" spans="1:10" customFormat="1" ht="14.5" x14ac:dyDescent="0.35">
      <c r="A17" s="29"/>
      <c r="B17" s="30">
        <v>45357</v>
      </c>
      <c r="C17" s="32">
        <f t="shared" si="0"/>
        <v>1704500</v>
      </c>
      <c r="D17" s="6"/>
      <c r="E17" s="5"/>
      <c r="F17" s="5" t="s">
        <v>12</v>
      </c>
      <c r="G17" s="7">
        <v>10000</v>
      </c>
      <c r="H17" s="8">
        <f t="shared" si="1"/>
        <v>1704500</v>
      </c>
      <c r="I17" s="5"/>
      <c r="J17" s="5"/>
    </row>
    <row r="18" spans="1:10" customFormat="1" ht="14.5" x14ac:dyDescent="0.35">
      <c r="A18" s="29"/>
      <c r="B18" s="30">
        <v>45358</v>
      </c>
      <c r="C18" s="32">
        <f t="shared" si="0"/>
        <v>1697000</v>
      </c>
      <c r="D18" s="6"/>
      <c r="E18" s="5"/>
      <c r="F18" s="5" t="s">
        <v>92</v>
      </c>
      <c r="G18" s="7">
        <v>7500</v>
      </c>
      <c r="H18" s="8">
        <f t="shared" si="1"/>
        <v>1697000</v>
      </c>
      <c r="I18" s="5"/>
      <c r="J18" s="5"/>
    </row>
    <row r="19" spans="1:10" customFormat="1" ht="14.5" x14ac:dyDescent="0.35">
      <c r="A19" s="29"/>
      <c r="B19" s="30">
        <v>45358</v>
      </c>
      <c r="C19" s="32">
        <f t="shared" si="0"/>
        <v>1297000</v>
      </c>
      <c r="D19" s="6"/>
      <c r="E19" s="5"/>
      <c r="F19" s="5" t="s">
        <v>93</v>
      </c>
      <c r="G19" s="7">
        <v>400000</v>
      </c>
      <c r="H19" s="8">
        <f t="shared" si="1"/>
        <v>1297000</v>
      </c>
      <c r="I19" s="5"/>
      <c r="J19" s="5"/>
    </row>
    <row r="20" spans="1:10" customFormat="1" ht="14.5" x14ac:dyDescent="0.35">
      <c r="A20" s="29"/>
      <c r="B20" s="30">
        <v>45358</v>
      </c>
      <c r="C20" s="32">
        <f t="shared" si="0"/>
        <v>1291850</v>
      </c>
      <c r="D20" s="6"/>
      <c r="E20" s="5"/>
      <c r="F20" s="5" t="s">
        <v>16</v>
      </c>
      <c r="G20" s="7">
        <f>5000+150</f>
        <v>5150</v>
      </c>
      <c r="H20" s="8">
        <f t="shared" si="1"/>
        <v>1291850</v>
      </c>
      <c r="I20" s="18"/>
      <c r="J20" s="5"/>
    </row>
    <row r="21" spans="1:10" customFormat="1" ht="14.5" x14ac:dyDescent="0.35">
      <c r="A21" s="29"/>
      <c r="B21" s="30">
        <v>45358</v>
      </c>
      <c r="C21" s="32">
        <f t="shared" si="0"/>
        <v>966850</v>
      </c>
      <c r="D21" s="6"/>
      <c r="E21" s="5"/>
      <c r="F21" s="5" t="s">
        <v>94</v>
      </c>
      <c r="G21" s="7">
        <f>175000+80000+70000</f>
        <v>325000</v>
      </c>
      <c r="H21" s="8">
        <f t="shared" si="1"/>
        <v>966850</v>
      </c>
      <c r="I21" s="5"/>
      <c r="J21" s="5"/>
    </row>
    <row r="22" spans="1:10" customFormat="1" ht="14.5" x14ac:dyDescent="0.35">
      <c r="A22" s="29"/>
      <c r="B22" s="30">
        <v>45358</v>
      </c>
      <c r="C22" s="32">
        <f t="shared" si="0"/>
        <v>946850</v>
      </c>
      <c r="D22" s="6"/>
      <c r="E22" s="5"/>
      <c r="F22" s="5" t="s">
        <v>19</v>
      </c>
      <c r="G22" s="7">
        <v>20000</v>
      </c>
      <c r="H22" s="8">
        <f t="shared" si="1"/>
        <v>946850</v>
      </c>
      <c r="I22" s="5"/>
      <c r="J22" s="5"/>
    </row>
    <row r="23" spans="1:10" customFormat="1" ht="14.5" x14ac:dyDescent="0.35">
      <c r="A23" s="29"/>
      <c r="B23" s="30">
        <v>45358</v>
      </c>
      <c r="C23" s="32">
        <f t="shared" si="0"/>
        <v>926850</v>
      </c>
      <c r="D23" s="6"/>
      <c r="E23" s="5"/>
      <c r="F23" s="5" t="s">
        <v>18</v>
      </c>
      <c r="G23" s="7">
        <v>20000</v>
      </c>
      <c r="H23" s="8">
        <f t="shared" si="1"/>
        <v>926850</v>
      </c>
      <c r="I23" s="5"/>
      <c r="J23" s="5"/>
    </row>
    <row r="24" spans="1:10" customFormat="1" ht="14.5" x14ac:dyDescent="0.35">
      <c r="A24" s="29"/>
      <c r="B24" s="30">
        <v>45359</v>
      </c>
      <c r="C24" s="32">
        <f t="shared" si="0"/>
        <v>925550</v>
      </c>
      <c r="D24" s="6"/>
      <c r="E24" s="5"/>
      <c r="F24" s="5" t="s">
        <v>95</v>
      </c>
      <c r="G24" s="7">
        <v>1300</v>
      </c>
      <c r="H24" s="8">
        <f t="shared" si="1"/>
        <v>925550</v>
      </c>
      <c r="I24" s="5"/>
      <c r="J24" s="5"/>
    </row>
    <row r="25" spans="1:10" customFormat="1" ht="14.5" x14ac:dyDescent="0.35">
      <c r="A25" s="29"/>
      <c r="B25" s="30">
        <v>45363</v>
      </c>
      <c r="C25" s="32">
        <f t="shared" si="0"/>
        <v>918550</v>
      </c>
      <c r="D25" s="6"/>
      <c r="E25" s="5"/>
      <c r="F25" s="5" t="s">
        <v>96</v>
      </c>
      <c r="G25" s="7">
        <v>7000</v>
      </c>
      <c r="H25" s="8">
        <f t="shared" si="1"/>
        <v>918550</v>
      </c>
      <c r="I25" s="5"/>
      <c r="J25" s="5" t="s">
        <v>137</v>
      </c>
    </row>
    <row r="26" spans="1:10" customFormat="1" ht="14.5" x14ac:dyDescent="0.35">
      <c r="A26" s="29"/>
      <c r="B26" s="30">
        <v>45363</v>
      </c>
      <c r="C26" s="32">
        <f t="shared" si="0"/>
        <v>904300</v>
      </c>
      <c r="D26" s="6"/>
      <c r="E26" s="5"/>
      <c r="F26" s="5" t="s">
        <v>85</v>
      </c>
      <c r="G26" s="7">
        <f>2000+150+11900+200</f>
        <v>14250</v>
      </c>
      <c r="H26" s="8">
        <f t="shared" si="1"/>
        <v>904300</v>
      </c>
      <c r="I26" s="5"/>
      <c r="J26" s="5"/>
    </row>
    <row r="27" spans="1:10" customFormat="1" ht="14.5" x14ac:dyDescent="0.35">
      <c r="A27" s="29"/>
      <c r="B27" s="30">
        <v>45364</v>
      </c>
      <c r="C27" s="32">
        <f t="shared" si="0"/>
        <v>902100</v>
      </c>
      <c r="D27" s="6"/>
      <c r="E27" s="5"/>
      <c r="F27" s="5" t="s">
        <v>20</v>
      </c>
      <c r="G27" s="7">
        <v>2200</v>
      </c>
      <c r="H27" s="8">
        <f t="shared" si="1"/>
        <v>902100</v>
      </c>
      <c r="I27" s="5"/>
      <c r="J27" s="5"/>
    </row>
    <row r="28" spans="1:10" customFormat="1" ht="14.5" x14ac:dyDescent="0.35">
      <c r="A28" s="29"/>
      <c r="B28" s="30">
        <v>45365</v>
      </c>
      <c r="C28" s="32">
        <f t="shared" si="0"/>
        <v>202100</v>
      </c>
      <c r="D28" s="6"/>
      <c r="E28" s="5"/>
      <c r="F28" s="5" t="s">
        <v>97</v>
      </c>
      <c r="G28" s="7">
        <f>100000+600000</f>
        <v>700000</v>
      </c>
      <c r="H28" s="8">
        <f t="shared" si="1"/>
        <v>202100</v>
      </c>
      <c r="I28" s="5"/>
      <c r="J28" s="5"/>
    </row>
    <row r="29" spans="1:10" customFormat="1" ht="14.5" x14ac:dyDescent="0.35">
      <c r="A29" s="29"/>
      <c r="B29" s="30">
        <v>45365</v>
      </c>
      <c r="C29" s="32">
        <f t="shared" si="0"/>
        <v>122100</v>
      </c>
      <c r="D29" s="6"/>
      <c r="E29" s="5"/>
      <c r="F29" s="5" t="s">
        <v>98</v>
      </c>
      <c r="G29" s="7">
        <v>80000</v>
      </c>
      <c r="H29" s="8">
        <f t="shared" si="1"/>
        <v>122100</v>
      </c>
      <c r="I29" s="5"/>
      <c r="J29" s="5"/>
    </row>
    <row r="30" spans="1:10" customFormat="1" ht="14.5" x14ac:dyDescent="0.35">
      <c r="A30" s="29"/>
      <c r="B30" s="30">
        <v>45365</v>
      </c>
      <c r="C30" s="32">
        <f t="shared" si="0"/>
        <v>110000</v>
      </c>
      <c r="D30" s="6"/>
      <c r="E30" s="5"/>
      <c r="F30" s="5" t="s">
        <v>21</v>
      </c>
      <c r="G30" s="7">
        <v>12100</v>
      </c>
      <c r="H30" s="8">
        <f t="shared" si="1"/>
        <v>110000</v>
      </c>
      <c r="I30" s="5"/>
      <c r="J30" s="5"/>
    </row>
    <row r="31" spans="1:10" customFormat="1" ht="14.5" x14ac:dyDescent="0.35">
      <c r="A31" s="29"/>
      <c r="B31" s="30">
        <v>45365</v>
      </c>
      <c r="C31" s="32">
        <f t="shared" si="0"/>
        <v>104050</v>
      </c>
      <c r="D31" s="6"/>
      <c r="E31" s="5"/>
      <c r="F31" s="5" t="s">
        <v>99</v>
      </c>
      <c r="G31" s="7">
        <v>5950</v>
      </c>
      <c r="H31" s="8">
        <f t="shared" si="1"/>
        <v>104050</v>
      </c>
      <c r="I31" s="5"/>
      <c r="J31" s="5"/>
    </row>
    <row r="32" spans="1:10" customFormat="1" ht="14.5" x14ac:dyDescent="0.35">
      <c r="A32" s="29"/>
      <c r="B32" s="30">
        <v>45365</v>
      </c>
      <c r="C32" s="32">
        <f t="shared" si="0"/>
        <v>101050</v>
      </c>
      <c r="D32" s="6"/>
      <c r="E32" s="5"/>
      <c r="F32" s="5" t="s">
        <v>100</v>
      </c>
      <c r="G32" s="7">
        <v>3000</v>
      </c>
      <c r="H32" s="8">
        <f t="shared" si="1"/>
        <v>101050</v>
      </c>
      <c r="I32" s="5"/>
      <c r="J32" s="5"/>
    </row>
    <row r="33" spans="1:11" customFormat="1" ht="14.5" x14ac:dyDescent="0.35">
      <c r="A33" s="29"/>
      <c r="B33" s="30">
        <v>45365</v>
      </c>
      <c r="C33" s="32">
        <f t="shared" si="0"/>
        <v>-173075</v>
      </c>
      <c r="D33" s="6"/>
      <c r="E33" s="5"/>
      <c r="F33" s="5" t="s">
        <v>101</v>
      </c>
      <c r="G33" s="7">
        <v>274125</v>
      </c>
      <c r="H33" s="8">
        <f t="shared" si="1"/>
        <v>-173075</v>
      </c>
      <c r="I33" s="5"/>
      <c r="J33" s="5"/>
    </row>
    <row r="34" spans="1:11" customFormat="1" ht="14.5" x14ac:dyDescent="0.35">
      <c r="A34" s="29"/>
      <c r="B34" s="30">
        <v>45365</v>
      </c>
      <c r="C34" s="32">
        <f t="shared" si="0"/>
        <v>-180075</v>
      </c>
      <c r="D34" s="6"/>
      <c r="E34" s="5"/>
      <c r="F34" s="5" t="s">
        <v>102</v>
      </c>
      <c r="G34" s="7">
        <f>2000+5000</f>
        <v>7000</v>
      </c>
      <c r="H34" s="8">
        <f t="shared" si="1"/>
        <v>-180075</v>
      </c>
      <c r="I34" s="5"/>
      <c r="J34" s="5"/>
    </row>
    <row r="35" spans="1:11" customFormat="1" ht="14.5" x14ac:dyDescent="0.35">
      <c r="A35" s="29"/>
      <c r="B35" s="30">
        <v>45365</v>
      </c>
      <c r="C35" s="32">
        <f t="shared" si="0"/>
        <v>-185075</v>
      </c>
      <c r="D35" s="6"/>
      <c r="E35" s="5"/>
      <c r="F35" s="5" t="s">
        <v>103</v>
      </c>
      <c r="G35" s="23">
        <v>5000</v>
      </c>
      <c r="H35" s="8">
        <f t="shared" si="1"/>
        <v>-185075</v>
      </c>
      <c r="I35" s="5"/>
      <c r="J35" s="5"/>
    </row>
    <row r="36" spans="1:11" customFormat="1" ht="14.5" x14ac:dyDescent="0.35">
      <c r="A36" s="29"/>
      <c r="B36" s="30">
        <v>45365</v>
      </c>
      <c r="C36" s="32">
        <f t="shared" ref="C36:C67" si="2">+H36</f>
        <v>-190225</v>
      </c>
      <c r="D36" s="6"/>
      <c r="E36" s="5"/>
      <c r="F36" s="5" t="s">
        <v>104</v>
      </c>
      <c r="G36" s="19">
        <v>5150</v>
      </c>
      <c r="H36" s="8">
        <f t="shared" si="1"/>
        <v>-190225</v>
      </c>
      <c r="I36" s="5"/>
      <c r="J36" s="5"/>
    </row>
    <row r="37" spans="1:11" customFormat="1" ht="14.5" x14ac:dyDescent="0.35">
      <c r="A37" s="29"/>
      <c r="B37" s="30">
        <v>45366</v>
      </c>
      <c r="C37" s="32">
        <f t="shared" si="2"/>
        <v>-245225</v>
      </c>
      <c r="D37" s="6"/>
      <c r="E37" s="5"/>
      <c r="F37" s="5" t="s">
        <v>105</v>
      </c>
      <c r="G37" s="7">
        <v>55000</v>
      </c>
      <c r="H37" s="8">
        <f t="shared" si="1"/>
        <v>-245225</v>
      </c>
      <c r="I37" s="5"/>
      <c r="J37" s="5"/>
    </row>
    <row r="38" spans="1:11" customFormat="1" ht="14.5" x14ac:dyDescent="0.35">
      <c r="A38" s="29">
        <v>3309929</v>
      </c>
      <c r="B38" s="30">
        <v>45366</v>
      </c>
      <c r="C38" s="32">
        <f t="shared" si="2"/>
        <v>1754775</v>
      </c>
      <c r="D38" s="30">
        <v>45366</v>
      </c>
      <c r="E38" s="12">
        <v>2000000</v>
      </c>
      <c r="F38" s="5" t="s">
        <v>11</v>
      </c>
      <c r="G38" s="12">
        <v>0</v>
      </c>
      <c r="H38" s="11">
        <f>+H37+E38</f>
        <v>1754775</v>
      </c>
      <c r="I38" s="5"/>
      <c r="J38" s="5"/>
    </row>
    <row r="39" spans="1:11" customFormat="1" ht="14.5" x14ac:dyDescent="0.35">
      <c r="A39" s="29"/>
      <c r="B39" s="30">
        <v>45366</v>
      </c>
      <c r="C39" s="32">
        <f t="shared" si="2"/>
        <v>1699775</v>
      </c>
      <c r="D39" s="6"/>
      <c r="E39" s="5"/>
      <c r="F39" s="5" t="s">
        <v>106</v>
      </c>
      <c r="G39" s="7">
        <v>55000</v>
      </c>
      <c r="H39" s="8">
        <f t="shared" ref="H39:H46" si="3">+H38-G39</f>
        <v>1699775</v>
      </c>
      <c r="I39" s="5"/>
      <c r="J39" s="5"/>
    </row>
    <row r="40" spans="1:11" customFormat="1" ht="14.5" x14ac:dyDescent="0.35">
      <c r="A40" s="29"/>
      <c r="B40" s="30">
        <v>45366</v>
      </c>
      <c r="C40" s="32">
        <f t="shared" si="2"/>
        <v>1449775</v>
      </c>
      <c r="D40" s="6"/>
      <c r="E40" s="5"/>
      <c r="F40" s="5" t="s">
        <v>22</v>
      </c>
      <c r="G40" s="7">
        <v>250000</v>
      </c>
      <c r="H40" s="8">
        <f t="shared" si="3"/>
        <v>1449775</v>
      </c>
      <c r="I40" s="5"/>
      <c r="J40" s="5"/>
    </row>
    <row r="41" spans="1:11" customFormat="1" ht="14.5" x14ac:dyDescent="0.35">
      <c r="A41" s="29"/>
      <c r="B41" s="30">
        <v>45366</v>
      </c>
      <c r="C41" s="32">
        <f t="shared" si="2"/>
        <v>1424775</v>
      </c>
      <c r="D41" s="6"/>
      <c r="E41" s="5"/>
      <c r="F41" s="5" t="s">
        <v>55</v>
      </c>
      <c r="G41" s="7">
        <v>25000</v>
      </c>
      <c r="H41" s="8">
        <f t="shared" si="3"/>
        <v>1424775</v>
      </c>
      <c r="I41" s="5"/>
      <c r="J41" s="5"/>
    </row>
    <row r="42" spans="1:11" customFormat="1" ht="14.5" x14ac:dyDescent="0.35">
      <c r="A42" s="29"/>
      <c r="B42" s="30">
        <v>45366</v>
      </c>
      <c r="C42" s="32">
        <f t="shared" si="2"/>
        <v>1416775</v>
      </c>
      <c r="D42" s="6"/>
      <c r="E42" s="5"/>
      <c r="F42" s="5" t="s">
        <v>56</v>
      </c>
      <c r="G42" s="7">
        <v>8000</v>
      </c>
      <c r="H42" s="8">
        <f t="shared" si="3"/>
        <v>1416775</v>
      </c>
      <c r="I42" s="5"/>
      <c r="J42" s="5"/>
    </row>
    <row r="43" spans="1:11" customFormat="1" ht="14.5" x14ac:dyDescent="0.35">
      <c r="A43" s="29"/>
      <c r="B43" s="30">
        <v>45366</v>
      </c>
      <c r="C43" s="32">
        <f t="shared" si="2"/>
        <v>1401775</v>
      </c>
      <c r="D43" s="6"/>
      <c r="E43" s="5"/>
      <c r="F43" s="5" t="s">
        <v>57</v>
      </c>
      <c r="G43" s="7">
        <v>15000</v>
      </c>
      <c r="H43" s="8">
        <f t="shared" si="3"/>
        <v>1401775</v>
      </c>
      <c r="I43" s="5"/>
      <c r="J43" s="5" t="s">
        <v>137</v>
      </c>
      <c r="K43">
        <v>5000</v>
      </c>
    </row>
    <row r="44" spans="1:11" customFormat="1" ht="14.5" x14ac:dyDescent="0.35">
      <c r="A44" s="29"/>
      <c r="B44" s="30">
        <v>45366</v>
      </c>
      <c r="C44" s="32">
        <f t="shared" si="2"/>
        <v>1386775</v>
      </c>
      <c r="D44" s="6"/>
      <c r="E44" s="5"/>
      <c r="F44" s="5" t="s">
        <v>57</v>
      </c>
      <c r="G44" s="7">
        <v>15000</v>
      </c>
      <c r="H44" s="8">
        <f t="shared" si="3"/>
        <v>1386775</v>
      </c>
      <c r="I44" s="5"/>
      <c r="J44" s="5"/>
    </row>
    <row r="45" spans="1:11" customFormat="1" ht="14.5" x14ac:dyDescent="0.35">
      <c r="A45" s="29"/>
      <c r="B45" s="30">
        <v>45366</v>
      </c>
      <c r="C45" s="32">
        <f t="shared" si="2"/>
        <v>1086775</v>
      </c>
      <c r="D45" s="6"/>
      <c r="E45" s="5"/>
      <c r="F45" s="5" t="s">
        <v>82</v>
      </c>
      <c r="G45" s="7">
        <f>75000*4</f>
        <v>300000</v>
      </c>
      <c r="H45" s="8">
        <f t="shared" si="3"/>
        <v>1086775</v>
      </c>
      <c r="I45" s="5"/>
      <c r="J45" s="5"/>
    </row>
    <row r="46" spans="1:11" customFormat="1" ht="14.5" x14ac:dyDescent="0.35">
      <c r="A46" s="29"/>
      <c r="B46" s="31">
        <v>45366</v>
      </c>
      <c r="C46" s="33">
        <f t="shared" si="2"/>
        <v>1085775</v>
      </c>
      <c r="D46" s="21"/>
      <c r="E46" s="22"/>
      <c r="F46" s="22" t="s">
        <v>23</v>
      </c>
      <c r="G46" s="19">
        <v>1000</v>
      </c>
      <c r="H46" s="8">
        <f t="shared" si="3"/>
        <v>1085775</v>
      </c>
      <c r="I46" s="5"/>
      <c r="J46" s="5"/>
    </row>
    <row r="47" spans="1:11" customFormat="1" ht="14.5" x14ac:dyDescent="0.35">
      <c r="A47" s="29"/>
      <c r="B47" s="30">
        <v>45366</v>
      </c>
      <c r="C47" s="32">
        <f t="shared" si="2"/>
        <v>1035775</v>
      </c>
      <c r="D47" s="6"/>
      <c r="E47" s="5"/>
      <c r="F47" s="5" t="s">
        <v>24</v>
      </c>
      <c r="G47" s="7">
        <v>50000</v>
      </c>
      <c r="H47" s="8">
        <f t="shared" ref="H47:H68" si="4">+H46-G47</f>
        <v>1035775</v>
      </c>
      <c r="I47" s="5"/>
      <c r="J47" s="5"/>
    </row>
    <row r="48" spans="1:11" customFormat="1" ht="14.5" x14ac:dyDescent="0.35">
      <c r="A48" s="29"/>
      <c r="B48" s="30">
        <v>45367</v>
      </c>
      <c r="C48" s="32">
        <f t="shared" si="2"/>
        <v>1033075</v>
      </c>
      <c r="D48" s="6"/>
      <c r="E48" s="5"/>
      <c r="F48" s="5" t="s">
        <v>107</v>
      </c>
      <c r="G48" s="7">
        <f>400+800+400+700+400</f>
        <v>2700</v>
      </c>
      <c r="H48" s="8">
        <f t="shared" si="4"/>
        <v>1033075</v>
      </c>
      <c r="I48" s="5"/>
      <c r="J48" s="5"/>
    </row>
    <row r="49" spans="1:10" customFormat="1" ht="14.5" x14ac:dyDescent="0.35">
      <c r="A49" s="29"/>
      <c r="B49" s="30">
        <v>45368</v>
      </c>
      <c r="C49" s="32">
        <f t="shared" si="2"/>
        <v>1023075</v>
      </c>
      <c r="D49" s="6"/>
      <c r="E49" s="5"/>
      <c r="F49" s="5" t="s">
        <v>45</v>
      </c>
      <c r="G49" s="7">
        <v>10000</v>
      </c>
      <c r="H49" s="8">
        <f t="shared" si="4"/>
        <v>1023075</v>
      </c>
      <c r="I49" s="5"/>
      <c r="J49" s="5"/>
    </row>
    <row r="50" spans="1:10" customFormat="1" ht="14.5" x14ac:dyDescent="0.35">
      <c r="A50" s="29"/>
      <c r="B50" s="30">
        <v>45369</v>
      </c>
      <c r="C50" s="32">
        <f t="shared" si="2"/>
        <v>988075</v>
      </c>
      <c r="D50" s="6"/>
      <c r="E50" s="5"/>
      <c r="F50" s="5" t="s">
        <v>26</v>
      </c>
      <c r="G50" s="7">
        <v>35000</v>
      </c>
      <c r="H50" s="8">
        <f t="shared" si="4"/>
        <v>988075</v>
      </c>
      <c r="I50" s="5"/>
      <c r="J50" s="5"/>
    </row>
    <row r="51" spans="1:10" customFormat="1" ht="14.5" x14ac:dyDescent="0.35">
      <c r="A51" s="29"/>
      <c r="B51" s="30">
        <v>45369</v>
      </c>
      <c r="C51" s="32">
        <f t="shared" si="2"/>
        <v>981375</v>
      </c>
      <c r="D51" s="6"/>
      <c r="E51" s="5"/>
      <c r="F51" s="5" t="s">
        <v>25</v>
      </c>
      <c r="G51" s="7">
        <v>6700</v>
      </c>
      <c r="H51" s="8">
        <f t="shared" si="4"/>
        <v>981375</v>
      </c>
      <c r="I51" s="5"/>
      <c r="J51" s="5"/>
    </row>
    <row r="52" spans="1:10" customFormat="1" ht="14.5" x14ac:dyDescent="0.35">
      <c r="A52" s="29"/>
      <c r="B52" s="30">
        <v>45369</v>
      </c>
      <c r="C52" s="32">
        <f t="shared" si="2"/>
        <v>970875</v>
      </c>
      <c r="D52" s="6"/>
      <c r="E52" s="5"/>
      <c r="F52" s="5" t="s">
        <v>27</v>
      </c>
      <c r="G52" s="7">
        <v>10500</v>
      </c>
      <c r="H52" s="8">
        <f t="shared" si="4"/>
        <v>970875</v>
      </c>
      <c r="I52" s="5"/>
      <c r="J52" s="5"/>
    </row>
    <row r="53" spans="1:10" customFormat="1" ht="14.5" x14ac:dyDescent="0.35">
      <c r="A53" s="29"/>
      <c r="B53" s="30">
        <v>45369</v>
      </c>
      <c r="C53" s="32">
        <f t="shared" si="2"/>
        <v>960875</v>
      </c>
      <c r="D53" s="6"/>
      <c r="E53" s="5"/>
      <c r="F53" s="5" t="s">
        <v>28</v>
      </c>
      <c r="G53" s="20">
        <v>10000</v>
      </c>
      <c r="H53" s="8">
        <f t="shared" si="4"/>
        <v>960875</v>
      </c>
      <c r="I53" s="5"/>
      <c r="J53" s="5"/>
    </row>
    <row r="54" spans="1:10" customFormat="1" ht="14.5" x14ac:dyDescent="0.35">
      <c r="A54" s="29"/>
      <c r="B54" s="30">
        <v>45369</v>
      </c>
      <c r="C54" s="32">
        <f t="shared" si="2"/>
        <v>950875</v>
      </c>
      <c r="D54" s="6"/>
      <c r="E54" s="5"/>
      <c r="F54" s="5" t="s">
        <v>75</v>
      </c>
      <c r="G54" s="7">
        <v>10000</v>
      </c>
      <c r="H54" s="8">
        <f t="shared" si="4"/>
        <v>950875</v>
      </c>
      <c r="I54" s="5"/>
      <c r="J54" s="5"/>
    </row>
    <row r="55" spans="1:10" customFormat="1" ht="14.5" x14ac:dyDescent="0.35">
      <c r="A55" s="29"/>
      <c r="B55" s="30">
        <v>45369</v>
      </c>
      <c r="C55" s="32">
        <f t="shared" si="2"/>
        <v>938775</v>
      </c>
      <c r="D55" s="6"/>
      <c r="E55" s="5"/>
      <c r="F55" s="5" t="s">
        <v>58</v>
      </c>
      <c r="G55" s="7">
        <f>11900+200</f>
        <v>12100</v>
      </c>
      <c r="H55" s="8">
        <f t="shared" si="4"/>
        <v>938775</v>
      </c>
      <c r="I55" s="5"/>
      <c r="J55" s="5"/>
    </row>
    <row r="56" spans="1:10" customFormat="1" ht="14.5" x14ac:dyDescent="0.35">
      <c r="A56" s="29"/>
      <c r="B56" s="30">
        <v>45370</v>
      </c>
      <c r="C56" s="32">
        <f t="shared" si="2"/>
        <v>933625</v>
      </c>
      <c r="D56" s="6"/>
      <c r="E56" s="5"/>
      <c r="F56" s="5" t="s">
        <v>108</v>
      </c>
      <c r="G56" s="7">
        <v>5150</v>
      </c>
      <c r="H56" s="8">
        <f t="shared" si="4"/>
        <v>933625</v>
      </c>
      <c r="I56" s="5"/>
      <c r="J56" s="5"/>
    </row>
    <row r="57" spans="1:10" customFormat="1" ht="14.5" x14ac:dyDescent="0.35">
      <c r="A57" s="29"/>
      <c r="B57" s="30">
        <v>45370</v>
      </c>
      <c r="C57" s="32">
        <f t="shared" si="2"/>
        <v>927625</v>
      </c>
      <c r="D57" s="6"/>
      <c r="E57" s="5"/>
      <c r="F57" s="5" t="s">
        <v>33</v>
      </c>
      <c r="G57" s="7">
        <v>6000</v>
      </c>
      <c r="H57" s="8">
        <f t="shared" si="4"/>
        <v>927625</v>
      </c>
      <c r="I57" s="5"/>
      <c r="J57" s="5"/>
    </row>
    <row r="58" spans="1:10" customFormat="1" ht="14.5" x14ac:dyDescent="0.35">
      <c r="A58" s="29"/>
      <c r="B58" s="30">
        <v>45370</v>
      </c>
      <c r="C58" s="32">
        <f t="shared" si="2"/>
        <v>895502</v>
      </c>
      <c r="D58" s="6"/>
      <c r="E58" s="5"/>
      <c r="F58" s="5" t="s">
        <v>32</v>
      </c>
      <c r="G58" s="7">
        <f>13198+18925</f>
        <v>32123</v>
      </c>
      <c r="H58" s="8">
        <f t="shared" si="4"/>
        <v>895502</v>
      </c>
      <c r="I58" s="5"/>
      <c r="J58" s="5"/>
    </row>
    <row r="59" spans="1:10" customFormat="1" ht="14.5" x14ac:dyDescent="0.35">
      <c r="A59" s="29"/>
      <c r="B59" s="30">
        <v>45370</v>
      </c>
      <c r="C59" s="32">
        <f t="shared" si="2"/>
        <v>881102</v>
      </c>
      <c r="D59" s="6"/>
      <c r="E59" s="5"/>
      <c r="F59" s="5" t="s">
        <v>109</v>
      </c>
      <c r="G59" s="7">
        <v>14400</v>
      </c>
      <c r="H59" s="8">
        <f t="shared" si="4"/>
        <v>881102</v>
      </c>
      <c r="I59" s="5"/>
      <c r="J59" s="5"/>
    </row>
    <row r="60" spans="1:10" customFormat="1" ht="14.5" x14ac:dyDescent="0.35">
      <c r="A60" s="29"/>
      <c r="B60" s="30">
        <v>45371</v>
      </c>
      <c r="C60" s="32">
        <f t="shared" si="2"/>
        <v>861602</v>
      </c>
      <c r="D60" s="6"/>
      <c r="E60" s="5"/>
      <c r="F60" s="5" t="s">
        <v>34</v>
      </c>
      <c r="G60" s="7">
        <v>19500</v>
      </c>
      <c r="H60" s="8">
        <f t="shared" si="4"/>
        <v>861602</v>
      </c>
      <c r="I60" s="5"/>
      <c r="J60" s="5"/>
    </row>
    <row r="61" spans="1:10" customFormat="1" ht="14.5" x14ac:dyDescent="0.35">
      <c r="A61" s="29"/>
      <c r="B61" s="30">
        <v>45371</v>
      </c>
      <c r="C61" s="32">
        <f t="shared" si="2"/>
        <v>722302</v>
      </c>
      <c r="D61" s="6"/>
      <c r="E61" s="5"/>
      <c r="F61" s="5" t="s">
        <v>110</v>
      </c>
      <c r="G61" s="7">
        <f>136800+2500</f>
        <v>139300</v>
      </c>
      <c r="H61" s="8">
        <f t="shared" si="4"/>
        <v>722302</v>
      </c>
      <c r="I61" s="5"/>
      <c r="J61" s="5"/>
    </row>
    <row r="62" spans="1:10" customFormat="1" ht="14.5" x14ac:dyDescent="0.35">
      <c r="A62" s="29"/>
      <c r="B62" s="30">
        <v>45371</v>
      </c>
      <c r="C62" s="32">
        <f t="shared" si="2"/>
        <v>690802</v>
      </c>
      <c r="D62" s="6"/>
      <c r="E62" s="5"/>
      <c r="F62" s="5" t="s">
        <v>76</v>
      </c>
      <c r="G62" s="7">
        <v>31500</v>
      </c>
      <c r="H62" s="8">
        <f t="shared" si="4"/>
        <v>690802</v>
      </c>
      <c r="I62" s="5"/>
      <c r="J62" s="5"/>
    </row>
    <row r="63" spans="1:10" customFormat="1" ht="14.5" x14ac:dyDescent="0.35">
      <c r="A63" s="29"/>
      <c r="B63" s="30">
        <v>45371</v>
      </c>
      <c r="C63" s="32">
        <f t="shared" si="2"/>
        <v>665802</v>
      </c>
      <c r="D63" s="6"/>
      <c r="E63" s="5"/>
      <c r="F63" s="5" t="s">
        <v>37</v>
      </c>
      <c r="G63" s="7">
        <v>25000</v>
      </c>
      <c r="H63" s="8">
        <f t="shared" si="4"/>
        <v>665802</v>
      </c>
      <c r="I63" s="5"/>
      <c r="J63" s="5"/>
    </row>
    <row r="64" spans="1:10" customFormat="1" ht="14.5" x14ac:dyDescent="0.35">
      <c r="A64" s="29"/>
      <c r="B64" s="30">
        <v>45371</v>
      </c>
      <c r="C64" s="32">
        <f t="shared" si="2"/>
        <v>655802</v>
      </c>
      <c r="D64" s="6"/>
      <c r="E64" s="5"/>
      <c r="F64" s="5" t="s">
        <v>77</v>
      </c>
      <c r="G64" s="7">
        <v>10000</v>
      </c>
      <c r="H64" s="8">
        <f t="shared" si="4"/>
        <v>655802</v>
      </c>
      <c r="I64" s="5"/>
      <c r="J64" s="5"/>
    </row>
    <row r="65" spans="1:10" customFormat="1" ht="14.5" x14ac:dyDescent="0.35">
      <c r="A65" s="29"/>
      <c r="B65" s="30">
        <v>45371</v>
      </c>
      <c r="C65" s="32">
        <f t="shared" si="2"/>
        <v>654802</v>
      </c>
      <c r="D65" s="6"/>
      <c r="E65" s="5"/>
      <c r="F65" s="5" t="s">
        <v>59</v>
      </c>
      <c r="G65" s="7">
        <v>1000</v>
      </c>
      <c r="H65" s="8">
        <f t="shared" si="4"/>
        <v>654802</v>
      </c>
      <c r="I65" s="5"/>
      <c r="J65" s="5"/>
    </row>
    <row r="66" spans="1:10" customFormat="1" ht="14.5" x14ac:dyDescent="0.35">
      <c r="A66" s="29"/>
      <c r="B66" s="30">
        <v>45372</v>
      </c>
      <c r="C66" s="32">
        <f t="shared" si="2"/>
        <v>642402</v>
      </c>
      <c r="D66" s="6"/>
      <c r="E66" s="5"/>
      <c r="F66" s="5" t="s">
        <v>111</v>
      </c>
      <c r="G66" s="7">
        <v>12400</v>
      </c>
      <c r="H66" s="8">
        <f t="shared" si="4"/>
        <v>642402</v>
      </c>
      <c r="I66" s="5"/>
      <c r="J66" s="5"/>
    </row>
    <row r="67" spans="1:10" customFormat="1" ht="14.5" x14ac:dyDescent="0.35">
      <c r="A67" s="29"/>
      <c r="B67" s="30">
        <v>45372</v>
      </c>
      <c r="C67" s="32">
        <f t="shared" si="2"/>
        <v>637302</v>
      </c>
      <c r="D67" s="6"/>
      <c r="E67" s="5"/>
      <c r="F67" s="5" t="s">
        <v>78</v>
      </c>
      <c r="G67" s="7">
        <v>5100</v>
      </c>
      <c r="H67" s="8">
        <f t="shared" si="4"/>
        <v>637302</v>
      </c>
      <c r="I67" s="5"/>
      <c r="J67" s="5"/>
    </row>
    <row r="68" spans="1:10" customFormat="1" ht="14.5" x14ac:dyDescent="0.35">
      <c r="A68" s="29">
        <v>3309930</v>
      </c>
      <c r="B68" s="30">
        <v>45372</v>
      </c>
      <c r="C68" s="32">
        <f t="shared" ref="C68" si="5">+H68</f>
        <v>615002</v>
      </c>
      <c r="D68" s="6"/>
      <c r="E68" s="5"/>
      <c r="F68" s="5" t="s">
        <v>38</v>
      </c>
      <c r="G68" s="7">
        <v>22300</v>
      </c>
      <c r="H68" s="8">
        <f t="shared" si="4"/>
        <v>615002</v>
      </c>
      <c r="I68" s="5"/>
      <c r="J68" s="5"/>
    </row>
    <row r="69" spans="1:10" customFormat="1" ht="14.5" x14ac:dyDescent="0.35">
      <c r="A69" s="29"/>
      <c r="B69" s="30">
        <v>45372</v>
      </c>
      <c r="C69" s="32">
        <f t="shared" ref="C69:C72" si="6">+H69</f>
        <v>3635002</v>
      </c>
      <c r="D69" s="30">
        <v>45372</v>
      </c>
      <c r="E69" s="12">
        <f>3000000+20000</f>
        <v>3020000</v>
      </c>
      <c r="F69" s="5" t="s">
        <v>125</v>
      </c>
      <c r="G69" s="7">
        <v>0</v>
      </c>
      <c r="H69" s="11">
        <f>+H68+E69</f>
        <v>3635002</v>
      </c>
      <c r="I69" s="5"/>
      <c r="J69" s="5"/>
    </row>
    <row r="70" spans="1:10" customFormat="1" ht="14.5" x14ac:dyDescent="0.35">
      <c r="A70" s="29"/>
      <c r="B70" s="30">
        <v>45373</v>
      </c>
      <c r="C70" s="32">
        <f t="shared" si="6"/>
        <v>2185002</v>
      </c>
      <c r="D70" s="6"/>
      <c r="E70" s="5"/>
      <c r="F70" s="5" t="s">
        <v>79</v>
      </c>
      <c r="G70" s="7">
        <v>1450000</v>
      </c>
      <c r="H70" s="8">
        <f>+H69-G70</f>
        <v>2185002</v>
      </c>
      <c r="I70" s="5"/>
      <c r="J70" s="5"/>
    </row>
    <row r="71" spans="1:10" customFormat="1" ht="14.5" x14ac:dyDescent="0.35">
      <c r="A71" s="29"/>
      <c r="B71" s="30">
        <v>45373</v>
      </c>
      <c r="C71" s="32">
        <f>+H71</f>
        <v>2173202</v>
      </c>
      <c r="D71" s="6"/>
      <c r="E71" s="5"/>
      <c r="F71" s="5" t="s">
        <v>40</v>
      </c>
      <c r="G71" s="7">
        <v>11800</v>
      </c>
      <c r="H71" s="8">
        <f t="shared" ref="H71:H72" si="7">+H70-G71</f>
        <v>2173202</v>
      </c>
      <c r="I71" s="5"/>
      <c r="J71" s="5"/>
    </row>
    <row r="72" spans="1:10" customFormat="1" ht="14.5" x14ac:dyDescent="0.35">
      <c r="A72" s="29"/>
      <c r="B72" s="30">
        <v>45373</v>
      </c>
      <c r="C72" s="32">
        <f t="shared" si="6"/>
        <v>2155702</v>
      </c>
      <c r="D72" s="6"/>
      <c r="E72" s="5"/>
      <c r="F72" s="5" t="s">
        <v>60</v>
      </c>
      <c r="G72" s="7">
        <v>17500</v>
      </c>
      <c r="H72" s="8">
        <f t="shared" si="7"/>
        <v>2155702</v>
      </c>
      <c r="I72" s="5"/>
      <c r="J72" s="5"/>
    </row>
    <row r="73" spans="1:10" customFormat="1" ht="14.5" x14ac:dyDescent="0.35">
      <c r="A73" s="29"/>
      <c r="B73" s="30">
        <v>45374</v>
      </c>
      <c r="C73" s="32">
        <f t="shared" ref="C73:C79" si="8">+H73</f>
        <v>2133402</v>
      </c>
      <c r="D73" s="6"/>
      <c r="E73" s="5"/>
      <c r="F73" s="5" t="s">
        <v>39</v>
      </c>
      <c r="G73" s="7">
        <f>10000+200+11900+200</f>
        <v>22300</v>
      </c>
      <c r="H73" s="8">
        <f t="shared" ref="H73:H105" si="9">+H72-G73</f>
        <v>2133402</v>
      </c>
      <c r="I73" s="5"/>
      <c r="J73" s="5"/>
    </row>
    <row r="74" spans="1:10" customFormat="1" ht="14.5" x14ac:dyDescent="0.35">
      <c r="A74" s="29"/>
      <c r="B74" s="30">
        <v>45374</v>
      </c>
      <c r="C74" s="32">
        <f t="shared" si="8"/>
        <v>2108402</v>
      </c>
      <c r="D74" s="6"/>
      <c r="E74" s="5"/>
      <c r="F74" s="5" t="s">
        <v>41</v>
      </c>
      <c r="G74" s="7">
        <v>25000</v>
      </c>
      <c r="H74" s="8">
        <f t="shared" si="9"/>
        <v>2108402</v>
      </c>
      <c r="I74" s="5"/>
      <c r="J74" s="5"/>
    </row>
    <row r="75" spans="1:10" customFormat="1" ht="14.5" x14ac:dyDescent="0.35">
      <c r="A75" s="29"/>
      <c r="B75" s="30">
        <v>45376</v>
      </c>
      <c r="C75" s="32">
        <f t="shared" si="8"/>
        <v>2099702</v>
      </c>
      <c r="D75" s="6"/>
      <c r="E75" s="5"/>
      <c r="F75" s="5" t="s">
        <v>42</v>
      </c>
      <c r="G75" s="7">
        <v>8700</v>
      </c>
      <c r="H75" s="8">
        <f t="shared" si="9"/>
        <v>2099702</v>
      </c>
      <c r="I75" s="5"/>
      <c r="J75" s="5"/>
    </row>
    <row r="76" spans="1:10" customFormat="1" ht="14.5" x14ac:dyDescent="0.35">
      <c r="A76" s="29"/>
      <c r="B76" s="30">
        <v>45376</v>
      </c>
      <c r="C76" s="32">
        <f t="shared" si="8"/>
        <v>2094202</v>
      </c>
      <c r="D76" s="6"/>
      <c r="E76" s="5"/>
      <c r="F76" s="5" t="s">
        <v>80</v>
      </c>
      <c r="G76" s="7">
        <v>5500</v>
      </c>
      <c r="H76" s="8">
        <f t="shared" si="9"/>
        <v>2094202</v>
      </c>
      <c r="I76" s="8"/>
      <c r="J76" s="5"/>
    </row>
    <row r="77" spans="1:10" customFormat="1" ht="14.5" x14ac:dyDescent="0.35">
      <c r="A77" s="29"/>
      <c r="B77" s="30">
        <v>45376</v>
      </c>
      <c r="C77" s="32">
        <f t="shared" si="8"/>
        <v>2059202</v>
      </c>
      <c r="D77" s="6"/>
      <c r="E77" s="5"/>
      <c r="F77" s="5" t="s">
        <v>61</v>
      </c>
      <c r="G77" s="7">
        <v>35000</v>
      </c>
      <c r="H77" s="8">
        <f t="shared" si="9"/>
        <v>2059202</v>
      </c>
      <c r="I77" s="5"/>
      <c r="J77" s="5"/>
    </row>
    <row r="78" spans="1:10" customFormat="1" ht="14.5" x14ac:dyDescent="0.35">
      <c r="A78" s="29"/>
      <c r="B78" s="30">
        <v>45377</v>
      </c>
      <c r="C78" s="32">
        <f t="shared" si="8"/>
        <v>1959952</v>
      </c>
      <c r="D78" s="6"/>
      <c r="E78" s="5"/>
      <c r="F78" s="5" t="s">
        <v>81</v>
      </c>
      <c r="G78" s="7">
        <v>99250</v>
      </c>
      <c r="H78" s="8">
        <f t="shared" si="9"/>
        <v>1959952</v>
      </c>
      <c r="I78" s="5"/>
      <c r="J78" s="5"/>
    </row>
    <row r="79" spans="1:10" customFormat="1" ht="14.5" x14ac:dyDescent="0.35">
      <c r="A79" s="29"/>
      <c r="B79" s="30">
        <v>45377</v>
      </c>
      <c r="C79" s="32">
        <f t="shared" si="8"/>
        <v>1931952</v>
      </c>
      <c r="D79" s="6"/>
      <c r="E79" s="5"/>
      <c r="F79" s="5" t="s">
        <v>43</v>
      </c>
      <c r="G79" s="7">
        <v>28000</v>
      </c>
      <c r="H79" s="8">
        <f t="shared" si="9"/>
        <v>1931952</v>
      </c>
      <c r="I79" s="5"/>
      <c r="J79" s="5"/>
    </row>
    <row r="80" spans="1:10" customFormat="1" ht="14.5" x14ac:dyDescent="0.35">
      <c r="A80" s="29"/>
      <c r="B80" s="30">
        <v>45379</v>
      </c>
      <c r="C80" s="32">
        <f t="shared" ref="C80:C105" si="10">+H80</f>
        <v>1923952</v>
      </c>
      <c r="D80" s="6"/>
      <c r="E80" s="5"/>
      <c r="F80" s="5" t="s">
        <v>62</v>
      </c>
      <c r="G80" s="7">
        <v>8000</v>
      </c>
      <c r="H80" s="8">
        <f t="shared" si="9"/>
        <v>1923952</v>
      </c>
      <c r="I80" s="5"/>
      <c r="J80" s="5"/>
    </row>
    <row r="81" spans="1:10" customFormat="1" ht="14.5" x14ac:dyDescent="0.35">
      <c r="A81" s="29"/>
      <c r="B81" s="30">
        <v>45379</v>
      </c>
      <c r="C81" s="32">
        <f t="shared" si="10"/>
        <v>1903952</v>
      </c>
      <c r="D81" s="6"/>
      <c r="E81" s="5"/>
      <c r="F81" s="5" t="s">
        <v>44</v>
      </c>
      <c r="G81" s="7">
        <v>20000</v>
      </c>
      <c r="H81" s="8">
        <f t="shared" si="9"/>
        <v>1903952</v>
      </c>
      <c r="I81" s="5"/>
      <c r="J81" s="5"/>
    </row>
    <row r="82" spans="1:10" customFormat="1" ht="14.5" x14ac:dyDescent="0.35">
      <c r="A82" s="29"/>
      <c r="B82" s="30">
        <v>45379</v>
      </c>
      <c r="C82" s="32">
        <f t="shared" si="10"/>
        <v>1902952</v>
      </c>
      <c r="D82" s="6"/>
      <c r="E82" s="5"/>
      <c r="F82" s="5" t="s">
        <v>63</v>
      </c>
      <c r="G82" s="7">
        <v>1000</v>
      </c>
      <c r="H82" s="8">
        <f t="shared" si="9"/>
        <v>1902952</v>
      </c>
      <c r="I82" s="5"/>
      <c r="J82" s="5"/>
    </row>
    <row r="83" spans="1:10" customFormat="1" ht="14.5" x14ac:dyDescent="0.35">
      <c r="A83" s="29"/>
      <c r="B83" s="30">
        <v>45379</v>
      </c>
      <c r="C83" s="32">
        <f t="shared" si="10"/>
        <v>1881652</v>
      </c>
      <c r="D83" s="6"/>
      <c r="E83" s="5"/>
      <c r="F83" s="5" t="s">
        <v>112</v>
      </c>
      <c r="G83" s="7">
        <v>21300</v>
      </c>
      <c r="H83" s="8">
        <f t="shared" si="9"/>
        <v>1881652</v>
      </c>
      <c r="I83" s="5"/>
      <c r="J83" s="5"/>
    </row>
    <row r="84" spans="1:10" customFormat="1" ht="14.5" x14ac:dyDescent="0.35">
      <c r="A84" s="29"/>
      <c r="B84" s="30">
        <v>45379</v>
      </c>
      <c r="C84" s="32">
        <f t="shared" si="10"/>
        <v>1701652</v>
      </c>
      <c r="D84" s="6"/>
      <c r="E84" s="5"/>
      <c r="F84" s="5" t="s">
        <v>64</v>
      </c>
      <c r="G84" s="7">
        <v>180000</v>
      </c>
      <c r="H84" s="8">
        <f t="shared" si="9"/>
        <v>1701652</v>
      </c>
      <c r="I84" s="5"/>
      <c r="J84" s="5"/>
    </row>
    <row r="85" spans="1:10" customFormat="1" ht="14.5" x14ac:dyDescent="0.35">
      <c r="A85" s="29"/>
      <c r="B85" s="30">
        <v>45379</v>
      </c>
      <c r="C85" s="32">
        <f t="shared" si="10"/>
        <v>1676652</v>
      </c>
      <c r="D85" s="6"/>
      <c r="E85" s="5"/>
      <c r="F85" s="5" t="s">
        <v>47</v>
      </c>
      <c r="G85" s="7">
        <v>25000</v>
      </c>
      <c r="H85" s="8">
        <f t="shared" si="9"/>
        <v>1676652</v>
      </c>
      <c r="I85" s="5"/>
      <c r="J85" s="5"/>
    </row>
    <row r="86" spans="1:10" customFormat="1" ht="14.5" x14ac:dyDescent="0.35">
      <c r="A86" s="29"/>
      <c r="B86" s="30">
        <v>45379</v>
      </c>
      <c r="C86" s="32">
        <f t="shared" si="10"/>
        <v>1671502</v>
      </c>
      <c r="D86" s="6"/>
      <c r="E86" s="5"/>
      <c r="F86" s="5" t="s">
        <v>65</v>
      </c>
      <c r="G86" s="7">
        <f>5000+150</f>
        <v>5150</v>
      </c>
      <c r="H86" s="8">
        <f t="shared" si="9"/>
        <v>1671502</v>
      </c>
      <c r="I86" s="5"/>
      <c r="J86" s="5"/>
    </row>
    <row r="87" spans="1:10" customFormat="1" ht="14.5" x14ac:dyDescent="0.35">
      <c r="A87" s="29"/>
      <c r="B87" s="30">
        <v>45379</v>
      </c>
      <c r="C87" s="32">
        <f t="shared" si="10"/>
        <v>1651102</v>
      </c>
      <c r="D87" s="6"/>
      <c r="E87" s="5"/>
      <c r="F87" s="5" t="s">
        <v>113</v>
      </c>
      <c r="G87" s="7">
        <f>10000+200+10000+200</f>
        <v>20400</v>
      </c>
      <c r="H87" s="8">
        <f t="shared" si="9"/>
        <v>1651102</v>
      </c>
      <c r="I87" s="5"/>
      <c r="J87" s="5"/>
    </row>
    <row r="88" spans="1:10" customFormat="1" ht="14.5" x14ac:dyDescent="0.35">
      <c r="A88" s="29"/>
      <c r="B88" s="30">
        <v>45380</v>
      </c>
      <c r="C88" s="32">
        <f t="shared" si="10"/>
        <v>1463452</v>
      </c>
      <c r="D88" s="6"/>
      <c r="E88" s="5"/>
      <c r="F88" s="5" t="s">
        <v>114</v>
      </c>
      <c r="G88" s="7">
        <v>187650</v>
      </c>
      <c r="H88" s="8">
        <f t="shared" si="9"/>
        <v>1463452</v>
      </c>
      <c r="I88" s="5"/>
      <c r="J88" s="5"/>
    </row>
    <row r="89" spans="1:10" customFormat="1" ht="14.5" x14ac:dyDescent="0.35">
      <c r="A89" s="29"/>
      <c r="B89" s="30">
        <v>45380</v>
      </c>
      <c r="C89" s="32">
        <f t="shared" si="10"/>
        <v>563452</v>
      </c>
      <c r="D89" s="6"/>
      <c r="E89" s="5"/>
      <c r="F89" s="5" t="s">
        <v>115</v>
      </c>
      <c r="G89" s="7">
        <v>900000</v>
      </c>
      <c r="H89" s="8">
        <f t="shared" si="9"/>
        <v>563452</v>
      </c>
      <c r="I89" s="5"/>
      <c r="J89" s="5" t="s">
        <v>137</v>
      </c>
    </row>
    <row r="90" spans="1:10" customFormat="1" ht="14.5" x14ac:dyDescent="0.35">
      <c r="A90" s="29"/>
      <c r="B90" s="30">
        <v>45380</v>
      </c>
      <c r="C90" s="32">
        <f t="shared" si="10"/>
        <v>538452</v>
      </c>
      <c r="D90" s="6"/>
      <c r="E90" s="5"/>
      <c r="F90" s="5" t="s">
        <v>116</v>
      </c>
      <c r="G90" s="7">
        <v>25000</v>
      </c>
      <c r="H90" s="8">
        <f t="shared" si="9"/>
        <v>538452</v>
      </c>
      <c r="I90" s="5"/>
      <c r="J90" s="5"/>
    </row>
    <row r="91" spans="1:10" customFormat="1" ht="14.5" x14ac:dyDescent="0.35">
      <c r="A91" s="29"/>
      <c r="B91" s="30">
        <v>45380</v>
      </c>
      <c r="C91" s="32">
        <f t="shared" si="10"/>
        <v>523452</v>
      </c>
      <c r="D91" s="6"/>
      <c r="E91" s="5"/>
      <c r="F91" s="5" t="s">
        <v>117</v>
      </c>
      <c r="G91" s="7">
        <v>15000</v>
      </c>
      <c r="H91" s="8">
        <f t="shared" si="9"/>
        <v>523452</v>
      </c>
      <c r="I91" s="5"/>
      <c r="J91" s="5"/>
    </row>
    <row r="92" spans="1:10" customFormat="1" ht="14.5" x14ac:dyDescent="0.35">
      <c r="A92" s="29"/>
      <c r="B92" s="30">
        <v>45380</v>
      </c>
      <c r="C92" s="32">
        <f t="shared" si="10"/>
        <v>489452</v>
      </c>
      <c r="D92" s="6"/>
      <c r="E92" s="5"/>
      <c r="F92" s="5" t="s">
        <v>118</v>
      </c>
      <c r="G92" s="7">
        <v>34000</v>
      </c>
      <c r="H92" s="8">
        <f t="shared" si="9"/>
        <v>489452</v>
      </c>
      <c r="I92" s="5"/>
      <c r="J92" s="5"/>
    </row>
    <row r="93" spans="1:10" customFormat="1" ht="14.5" x14ac:dyDescent="0.35">
      <c r="A93" s="29"/>
      <c r="B93" s="30">
        <v>45380</v>
      </c>
      <c r="C93" s="32">
        <f t="shared" si="10"/>
        <v>484452</v>
      </c>
      <c r="D93" s="6"/>
      <c r="E93" s="5"/>
      <c r="F93" s="5" t="s">
        <v>119</v>
      </c>
      <c r="G93" s="7">
        <f>2000+2000+1000</f>
        <v>5000</v>
      </c>
      <c r="H93" s="8">
        <f t="shared" si="9"/>
        <v>484452</v>
      </c>
      <c r="I93" s="5"/>
      <c r="J93" s="5"/>
    </row>
    <row r="94" spans="1:10" customFormat="1" ht="14.5" x14ac:dyDescent="0.35">
      <c r="A94" s="29"/>
      <c r="B94" s="30">
        <v>45380</v>
      </c>
      <c r="C94" s="32">
        <f t="shared" si="10"/>
        <v>464452</v>
      </c>
      <c r="D94" s="6"/>
      <c r="E94" s="5"/>
      <c r="F94" s="5" t="s">
        <v>46</v>
      </c>
      <c r="G94" s="7">
        <v>20000</v>
      </c>
      <c r="H94" s="8">
        <f t="shared" si="9"/>
        <v>464452</v>
      </c>
      <c r="I94" s="5"/>
      <c r="J94" s="5"/>
    </row>
    <row r="95" spans="1:10" customFormat="1" ht="14.5" x14ac:dyDescent="0.35">
      <c r="A95" s="29"/>
      <c r="B95" s="30">
        <v>45381</v>
      </c>
      <c r="C95" s="32">
        <f t="shared" si="10"/>
        <v>456952</v>
      </c>
      <c r="D95" s="6"/>
      <c r="E95" s="5"/>
      <c r="F95" s="5" t="s">
        <v>66</v>
      </c>
      <c r="G95" s="7">
        <v>7500</v>
      </c>
      <c r="H95" s="8">
        <f t="shared" si="9"/>
        <v>456952</v>
      </c>
      <c r="I95" s="5"/>
      <c r="J95" s="5"/>
    </row>
    <row r="96" spans="1:10" customFormat="1" ht="14.5" x14ac:dyDescent="0.35">
      <c r="A96" s="29"/>
      <c r="B96" s="30">
        <v>45380</v>
      </c>
      <c r="C96" s="32">
        <f t="shared" si="10"/>
        <v>442252</v>
      </c>
      <c r="D96" s="6"/>
      <c r="E96" s="5"/>
      <c r="F96" s="5" t="s">
        <v>68</v>
      </c>
      <c r="G96" s="7">
        <f>3000+3000+8000+700</f>
        <v>14700</v>
      </c>
      <c r="H96" s="8">
        <f t="shared" si="9"/>
        <v>442252</v>
      </c>
      <c r="I96" s="5"/>
      <c r="J96" s="5"/>
    </row>
    <row r="97" spans="1:10" customFormat="1" ht="14.5" x14ac:dyDescent="0.35">
      <c r="A97" s="29"/>
      <c r="B97" s="30">
        <v>45380</v>
      </c>
      <c r="C97" s="32">
        <f t="shared" si="10"/>
        <v>433252</v>
      </c>
      <c r="D97" s="6"/>
      <c r="E97" s="5"/>
      <c r="F97" s="5" t="s">
        <v>120</v>
      </c>
      <c r="G97" s="7">
        <v>9000</v>
      </c>
      <c r="H97" s="8">
        <f t="shared" si="9"/>
        <v>433252</v>
      </c>
      <c r="I97" s="5"/>
      <c r="J97" s="5"/>
    </row>
    <row r="98" spans="1:10" customFormat="1" ht="14.5" x14ac:dyDescent="0.35">
      <c r="A98" s="29"/>
      <c r="B98" s="30">
        <v>45381</v>
      </c>
      <c r="C98" s="32">
        <f t="shared" si="10"/>
        <v>426052</v>
      </c>
      <c r="D98" s="6"/>
      <c r="E98" s="5"/>
      <c r="F98" s="5" t="s">
        <v>67</v>
      </c>
      <c r="G98" s="7">
        <v>7200</v>
      </c>
      <c r="H98" s="8">
        <f t="shared" si="9"/>
        <v>426052</v>
      </c>
      <c r="I98" s="5"/>
      <c r="J98" s="5"/>
    </row>
    <row r="99" spans="1:10" customFormat="1" ht="14.5" x14ac:dyDescent="0.35">
      <c r="A99" s="29"/>
      <c r="B99" s="30">
        <v>45381</v>
      </c>
      <c r="C99" s="32">
        <f t="shared" si="10"/>
        <v>414052</v>
      </c>
      <c r="D99" s="6"/>
      <c r="E99" s="5"/>
      <c r="F99" s="5" t="s">
        <v>70</v>
      </c>
      <c r="G99" s="7">
        <v>12000</v>
      </c>
      <c r="H99" s="8">
        <f t="shared" si="9"/>
        <v>414052</v>
      </c>
      <c r="I99" s="5"/>
      <c r="J99" s="5"/>
    </row>
    <row r="100" spans="1:10" customFormat="1" ht="14.5" x14ac:dyDescent="0.35">
      <c r="A100" s="29"/>
      <c r="B100" s="30">
        <v>45382</v>
      </c>
      <c r="C100" s="32">
        <f t="shared" si="10"/>
        <v>385752</v>
      </c>
      <c r="D100" s="6"/>
      <c r="E100" s="5"/>
      <c r="F100" s="5" t="s">
        <v>121</v>
      </c>
      <c r="G100" s="19">
        <v>28300</v>
      </c>
      <c r="H100" s="8">
        <f t="shared" si="9"/>
        <v>385752</v>
      </c>
      <c r="I100" s="11"/>
      <c r="J100" s="5"/>
    </row>
    <row r="101" spans="1:10" customFormat="1" ht="14.5" x14ac:dyDescent="0.35">
      <c r="A101" s="29"/>
      <c r="B101" s="30">
        <v>45382</v>
      </c>
      <c r="C101" s="32">
        <f t="shared" si="10"/>
        <v>384752</v>
      </c>
      <c r="D101" s="6"/>
      <c r="E101" s="5"/>
      <c r="F101" s="5" t="s">
        <v>86</v>
      </c>
      <c r="G101" s="19">
        <v>1000</v>
      </c>
      <c r="H101" s="8">
        <f t="shared" si="9"/>
        <v>384752</v>
      </c>
      <c r="I101" s="11"/>
      <c r="J101" s="5"/>
    </row>
    <row r="102" spans="1:10" customFormat="1" ht="14.5" x14ac:dyDescent="0.35">
      <c r="A102" s="29"/>
      <c r="B102" s="30">
        <v>45382</v>
      </c>
      <c r="C102" s="32">
        <f t="shared" si="10"/>
        <v>343752</v>
      </c>
      <c r="D102" s="6"/>
      <c r="E102" s="5"/>
      <c r="F102" s="5" t="s">
        <v>69</v>
      </c>
      <c r="G102" s="7">
        <v>41000</v>
      </c>
      <c r="H102" s="8">
        <f t="shared" si="9"/>
        <v>343752</v>
      </c>
      <c r="I102" s="5"/>
      <c r="J102" s="5"/>
    </row>
    <row r="103" spans="1:10" customFormat="1" ht="14.5" x14ac:dyDescent="0.35">
      <c r="A103" s="29"/>
      <c r="B103" s="30">
        <v>45382</v>
      </c>
      <c r="C103" s="32">
        <f t="shared" si="10"/>
        <v>333852</v>
      </c>
      <c r="D103" s="6"/>
      <c r="E103" s="5"/>
      <c r="F103" s="5" t="s">
        <v>71</v>
      </c>
      <c r="G103" s="7">
        <v>9900</v>
      </c>
      <c r="H103" s="8">
        <f t="shared" si="9"/>
        <v>333852</v>
      </c>
      <c r="I103" s="5"/>
      <c r="J103" s="5"/>
    </row>
    <row r="104" spans="1:10" customFormat="1" ht="14.5" x14ac:dyDescent="0.35">
      <c r="A104" s="29"/>
      <c r="B104" s="30">
        <v>45382</v>
      </c>
      <c r="C104" s="32">
        <f t="shared" si="10"/>
        <v>331677</v>
      </c>
      <c r="D104" s="6"/>
      <c r="E104" s="5"/>
      <c r="F104" s="5" t="s">
        <v>72</v>
      </c>
      <c r="G104" s="7">
        <v>2175</v>
      </c>
      <c r="H104" s="8">
        <f t="shared" si="9"/>
        <v>331677</v>
      </c>
      <c r="I104" s="5"/>
      <c r="J104" s="5"/>
    </row>
    <row r="105" spans="1:10" customFormat="1" ht="14.5" x14ac:dyDescent="0.35">
      <c r="A105" s="29"/>
      <c r="B105" s="30">
        <v>45382</v>
      </c>
      <c r="C105" s="34">
        <f t="shared" si="10"/>
        <v>308277</v>
      </c>
      <c r="D105" s="6"/>
      <c r="E105" s="5"/>
      <c r="F105" s="5" t="s">
        <v>73</v>
      </c>
      <c r="G105" s="7">
        <v>23400</v>
      </c>
      <c r="H105" s="45">
        <f t="shared" si="9"/>
        <v>308277</v>
      </c>
      <c r="I105" s="5"/>
      <c r="J105" s="5"/>
    </row>
    <row r="106" spans="1:10" customFormat="1" ht="14.5" x14ac:dyDescent="0.35">
      <c r="A106" s="1"/>
      <c r="B106" s="1"/>
      <c r="C106" s="1"/>
      <c r="D106" s="1"/>
      <c r="E106" s="43">
        <f>SUM(E4:E105)</f>
        <v>7020000</v>
      </c>
      <c r="F106" s="1"/>
      <c r="G106" s="46">
        <f>SUM(G4:G105)</f>
        <v>6711723</v>
      </c>
      <c r="H106" s="1"/>
      <c r="I106" s="1"/>
      <c r="J106" s="1"/>
    </row>
    <row r="107" spans="1:10" customFormat="1" ht="14.5" x14ac:dyDescent="0.35">
      <c r="A107" s="1"/>
      <c r="B107" s="1"/>
      <c r="C107" s="1"/>
      <c r="D107" s="1"/>
      <c r="E107" s="1"/>
      <c r="F107" s="9"/>
      <c r="G107" s="1"/>
      <c r="H107" s="1"/>
      <c r="I107" s="10"/>
      <c r="J107" s="1"/>
    </row>
    <row r="117" spans="1:9" customFormat="1" ht="14.5" x14ac:dyDescent="0.35">
      <c r="A117" s="1"/>
      <c r="B117" s="1"/>
      <c r="C117" s="1"/>
      <c r="D117" s="1"/>
      <c r="E117" s="1"/>
      <c r="F117" s="1"/>
      <c r="G117" s="1"/>
      <c r="H117" s="1"/>
      <c r="I117" s="1"/>
    </row>
    <row r="118" spans="1:9" customFormat="1" ht="14.5" x14ac:dyDescent="0.35">
      <c r="A118" s="1"/>
      <c r="B118" s="1"/>
      <c r="C118" s="1"/>
      <c r="D118" s="1"/>
      <c r="E118" s="1"/>
      <c r="F118" s="1"/>
      <c r="G118" s="1"/>
      <c r="H118" s="1"/>
      <c r="I118" s="1"/>
    </row>
    <row r="119" spans="1:9" customFormat="1" ht="14.5" x14ac:dyDescent="0.35">
      <c r="A119" s="1"/>
      <c r="B119" s="1"/>
      <c r="C119" s="1"/>
      <c r="D119" s="1"/>
      <c r="E119" s="1"/>
      <c r="F119" s="1"/>
      <c r="G119" s="1"/>
      <c r="H119" s="1" t="s">
        <v>74</v>
      </c>
      <c r="I119" s="1"/>
    </row>
    <row r="120" spans="1:9" ht="14.5" customHeight="1" x14ac:dyDescent="0.25"/>
    <row r="123" spans="1:9" x14ac:dyDescent="0.25">
      <c r="H123" s="17"/>
    </row>
    <row r="139" spans="9:9" x14ac:dyDescent="0.25">
      <c r="I139" s="17"/>
    </row>
    <row r="145" spans="9:9" x14ac:dyDescent="0.25">
      <c r="I145" s="1">
        <v>325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E9CE5-A01C-4E38-A39A-E50400744C30}">
  <dimension ref="A1:E113"/>
  <sheetViews>
    <sheetView tabSelected="1" topLeftCell="A106" workbookViewId="0">
      <selection activeCell="C120" sqref="C120"/>
    </sheetView>
  </sheetViews>
  <sheetFormatPr baseColWidth="10" defaultColWidth="9.1796875" defaultRowHeight="11.5" x14ac:dyDescent="0.25"/>
  <cols>
    <col min="1" max="1" width="13.81640625" style="1" bestFit="1" customWidth="1"/>
    <col min="2" max="2" width="13.7265625" style="1" customWidth="1"/>
    <col min="3" max="3" width="97.36328125" style="1" bestFit="1" customWidth="1"/>
    <col min="4" max="4" width="13.1796875" style="1" bestFit="1" customWidth="1"/>
    <col min="5" max="5" width="22.6328125" style="1" bestFit="1" customWidth="1"/>
    <col min="6" max="6" width="10.1796875" style="1" bestFit="1" customWidth="1"/>
    <col min="7" max="7" width="9.1796875" style="1"/>
    <col min="8" max="9" width="10.81640625" style="1" bestFit="1" customWidth="1"/>
    <col min="10" max="16384" width="9.1796875" style="1"/>
  </cols>
  <sheetData>
    <row r="1" spans="1:5" ht="14.5" customHeight="1" x14ac:dyDescent="0.3">
      <c r="A1" s="53" t="s">
        <v>138</v>
      </c>
      <c r="B1" s="53"/>
      <c r="C1" s="53"/>
    </row>
    <row r="2" spans="1:5" customFormat="1" ht="15.5" x14ac:dyDescent="0.35">
      <c r="A2" s="53" t="s">
        <v>136</v>
      </c>
      <c r="B2" s="53"/>
      <c r="C2" s="53"/>
      <c r="D2" s="1"/>
    </row>
    <row r="3" spans="1:5" customFormat="1" ht="15.5" x14ac:dyDescent="0.35">
      <c r="A3" s="53" t="s">
        <v>134</v>
      </c>
      <c r="B3" s="53"/>
      <c r="C3" s="53"/>
      <c r="D3" s="1"/>
    </row>
    <row r="4" spans="1:5" customFormat="1" ht="15.5" x14ac:dyDescent="0.35">
      <c r="A4" s="41"/>
      <c r="B4" s="38"/>
      <c r="C4" s="38"/>
      <c r="D4" s="1"/>
    </row>
    <row r="5" spans="1:5" customFormat="1" ht="15" x14ac:dyDescent="0.35">
      <c r="A5" s="47" t="s">
        <v>127</v>
      </c>
      <c r="B5" s="48" t="s">
        <v>128</v>
      </c>
      <c r="C5" s="48" t="s">
        <v>129</v>
      </c>
      <c r="D5" s="49" t="s">
        <v>130</v>
      </c>
      <c r="E5" s="50" t="s">
        <v>131</v>
      </c>
    </row>
    <row r="6" spans="1:5" customFormat="1" ht="15.5" x14ac:dyDescent="0.35">
      <c r="A6" s="37">
        <v>1</v>
      </c>
      <c r="B6" s="30">
        <v>45356</v>
      </c>
      <c r="C6" s="5" t="s">
        <v>132</v>
      </c>
      <c r="D6" s="8">
        <v>30000</v>
      </c>
      <c r="E6" s="39" t="s">
        <v>133</v>
      </c>
    </row>
    <row r="7" spans="1:5" customFormat="1" ht="15.5" x14ac:dyDescent="0.35">
      <c r="A7" s="37">
        <f t="shared" ref="A7:A70" si="0">+A6+1</f>
        <v>2</v>
      </c>
      <c r="B7" s="30">
        <v>45356</v>
      </c>
      <c r="C7" s="5" t="s">
        <v>87</v>
      </c>
      <c r="D7" s="8">
        <v>15000</v>
      </c>
      <c r="E7" s="39" t="s">
        <v>133</v>
      </c>
    </row>
    <row r="8" spans="1:5" customFormat="1" ht="15.5" x14ac:dyDescent="0.35">
      <c r="A8" s="37">
        <f t="shared" si="0"/>
        <v>3</v>
      </c>
      <c r="B8" s="30">
        <v>45356</v>
      </c>
      <c r="C8" s="5" t="s">
        <v>13</v>
      </c>
      <c r="D8" s="7">
        <v>104000</v>
      </c>
      <c r="E8" s="39" t="s">
        <v>133</v>
      </c>
    </row>
    <row r="9" spans="1:5" customFormat="1" ht="15.5" x14ac:dyDescent="0.35">
      <c r="A9" s="37">
        <f t="shared" si="0"/>
        <v>4</v>
      </c>
      <c r="B9" s="30">
        <v>45356</v>
      </c>
      <c r="C9" s="5" t="s">
        <v>14</v>
      </c>
      <c r="D9" s="7">
        <v>12500</v>
      </c>
      <c r="E9" s="39" t="s">
        <v>133</v>
      </c>
    </row>
    <row r="10" spans="1:5" customFormat="1" ht="15.5" x14ac:dyDescent="0.35">
      <c r="A10" s="37">
        <f t="shared" si="0"/>
        <v>5</v>
      </c>
      <c r="B10" s="30">
        <v>45356</v>
      </c>
      <c r="C10" s="5" t="s">
        <v>15</v>
      </c>
      <c r="D10" s="7">
        <v>12500</v>
      </c>
      <c r="E10" s="39" t="s">
        <v>133</v>
      </c>
    </row>
    <row r="11" spans="1:5" customFormat="1" ht="15.5" x14ac:dyDescent="0.35">
      <c r="A11" s="37">
        <f t="shared" si="0"/>
        <v>6</v>
      </c>
      <c r="B11" s="30">
        <v>45356</v>
      </c>
      <c r="C11" s="5" t="s">
        <v>17</v>
      </c>
      <c r="D11" s="7">
        <v>100000</v>
      </c>
      <c r="E11" s="39" t="s">
        <v>133</v>
      </c>
    </row>
    <row r="12" spans="1:5" customFormat="1" ht="15.5" x14ac:dyDescent="0.35">
      <c r="A12" s="37">
        <f t="shared" si="0"/>
        <v>7</v>
      </c>
      <c r="B12" s="30">
        <v>45356</v>
      </c>
      <c r="C12" s="5" t="s">
        <v>16</v>
      </c>
      <c r="D12" s="7">
        <v>5000</v>
      </c>
      <c r="E12" s="39" t="s">
        <v>133</v>
      </c>
    </row>
    <row r="13" spans="1:5" customFormat="1" ht="15.5" x14ac:dyDescent="0.35">
      <c r="A13" s="37">
        <f t="shared" si="0"/>
        <v>8</v>
      </c>
      <c r="B13" s="30">
        <v>45356</v>
      </c>
      <c r="C13" s="5" t="s">
        <v>89</v>
      </c>
      <c r="D13" s="7">
        <v>1900</v>
      </c>
      <c r="E13" s="39" t="s">
        <v>133</v>
      </c>
    </row>
    <row r="14" spans="1:5" customFormat="1" ht="15.5" x14ac:dyDescent="0.35">
      <c r="A14" s="37">
        <f t="shared" si="0"/>
        <v>9</v>
      </c>
      <c r="B14" s="30">
        <v>45356</v>
      </c>
      <c r="C14" s="5" t="s">
        <v>88</v>
      </c>
      <c r="D14" s="7">
        <v>500</v>
      </c>
      <c r="E14" s="39" t="s">
        <v>133</v>
      </c>
    </row>
    <row r="15" spans="1:5" customFormat="1" ht="15.5" x14ac:dyDescent="0.35">
      <c r="A15" s="37">
        <f t="shared" si="0"/>
        <v>10</v>
      </c>
      <c r="B15" s="30">
        <v>45357</v>
      </c>
      <c r="C15" s="5" t="s">
        <v>83</v>
      </c>
      <c r="D15" s="7">
        <v>600</v>
      </c>
      <c r="E15" s="39" t="s">
        <v>133</v>
      </c>
    </row>
    <row r="16" spans="1:5" customFormat="1" ht="15.5" x14ac:dyDescent="0.35">
      <c r="A16" s="37">
        <f t="shared" si="0"/>
        <v>11</v>
      </c>
      <c r="B16" s="30">
        <v>45357</v>
      </c>
      <c r="C16" s="5" t="s">
        <v>90</v>
      </c>
      <c r="D16" s="7">
        <v>3000</v>
      </c>
      <c r="E16" s="39" t="s">
        <v>133</v>
      </c>
    </row>
    <row r="17" spans="1:5" customFormat="1" ht="15.5" x14ac:dyDescent="0.35">
      <c r="A17" s="37">
        <f t="shared" si="0"/>
        <v>12</v>
      </c>
      <c r="B17" s="30">
        <v>45357</v>
      </c>
      <c r="C17" s="5" t="s">
        <v>91</v>
      </c>
      <c r="D17" s="7">
        <v>500</v>
      </c>
      <c r="E17" s="39" t="s">
        <v>133</v>
      </c>
    </row>
    <row r="18" spans="1:5" customFormat="1" ht="15.5" x14ac:dyDescent="0.35">
      <c r="A18" s="37">
        <f t="shared" si="0"/>
        <v>13</v>
      </c>
      <c r="B18" s="30">
        <v>45357</v>
      </c>
      <c r="C18" s="5" t="s">
        <v>12</v>
      </c>
      <c r="D18" s="7">
        <v>10000</v>
      </c>
      <c r="E18" s="39" t="s">
        <v>133</v>
      </c>
    </row>
    <row r="19" spans="1:5" customFormat="1" ht="15.5" x14ac:dyDescent="0.35">
      <c r="A19" s="37">
        <f t="shared" si="0"/>
        <v>14</v>
      </c>
      <c r="B19" s="30">
        <v>45358</v>
      </c>
      <c r="C19" s="5" t="s">
        <v>92</v>
      </c>
      <c r="D19" s="7">
        <v>7500</v>
      </c>
      <c r="E19" s="39" t="s">
        <v>133</v>
      </c>
    </row>
    <row r="20" spans="1:5" customFormat="1" ht="15.5" x14ac:dyDescent="0.35">
      <c r="A20" s="37">
        <f t="shared" si="0"/>
        <v>15</v>
      </c>
      <c r="B20" s="30">
        <v>45358</v>
      </c>
      <c r="C20" s="5" t="s">
        <v>93</v>
      </c>
      <c r="D20" s="7">
        <v>400000</v>
      </c>
      <c r="E20" s="39" t="s">
        <v>133</v>
      </c>
    </row>
    <row r="21" spans="1:5" customFormat="1" ht="15.5" x14ac:dyDescent="0.35">
      <c r="A21" s="37">
        <f t="shared" si="0"/>
        <v>16</v>
      </c>
      <c r="B21" s="30">
        <v>45358</v>
      </c>
      <c r="C21" s="5" t="s">
        <v>16</v>
      </c>
      <c r="D21" s="7">
        <f>5000+150</f>
        <v>5150</v>
      </c>
      <c r="E21" s="39" t="s">
        <v>133</v>
      </c>
    </row>
    <row r="22" spans="1:5" customFormat="1" ht="15.5" x14ac:dyDescent="0.35">
      <c r="A22" s="37" t="s">
        <v>139</v>
      </c>
      <c r="B22" s="30">
        <v>45358</v>
      </c>
      <c r="C22" s="5" t="s">
        <v>94</v>
      </c>
      <c r="D22" s="7">
        <f>175000+80000+70000</f>
        <v>325000</v>
      </c>
      <c r="E22" s="39" t="s">
        <v>133</v>
      </c>
    </row>
    <row r="23" spans="1:5" customFormat="1" ht="15.5" x14ac:dyDescent="0.35">
      <c r="A23" s="37">
        <v>20</v>
      </c>
      <c r="B23" s="30">
        <v>45358</v>
      </c>
      <c r="C23" s="5" t="s">
        <v>19</v>
      </c>
      <c r="D23" s="7">
        <v>20000</v>
      </c>
      <c r="E23" s="39" t="s">
        <v>133</v>
      </c>
    </row>
    <row r="24" spans="1:5" customFormat="1" ht="15.5" x14ac:dyDescent="0.35">
      <c r="A24" s="37">
        <f t="shared" si="0"/>
        <v>21</v>
      </c>
      <c r="B24" s="30">
        <v>45358</v>
      </c>
      <c r="C24" s="5" t="s">
        <v>18</v>
      </c>
      <c r="D24" s="7">
        <v>20000</v>
      </c>
      <c r="E24" s="39" t="s">
        <v>133</v>
      </c>
    </row>
    <row r="25" spans="1:5" customFormat="1" ht="15.5" x14ac:dyDescent="0.35">
      <c r="A25" s="37">
        <f t="shared" si="0"/>
        <v>22</v>
      </c>
      <c r="B25" s="30">
        <v>45359</v>
      </c>
      <c r="C25" s="5" t="s">
        <v>95</v>
      </c>
      <c r="D25" s="7">
        <v>1300</v>
      </c>
      <c r="E25" s="39" t="s">
        <v>133</v>
      </c>
    </row>
    <row r="26" spans="1:5" customFormat="1" ht="15.5" x14ac:dyDescent="0.35">
      <c r="A26" s="37">
        <f t="shared" si="0"/>
        <v>23</v>
      </c>
      <c r="B26" s="30">
        <v>45363</v>
      </c>
      <c r="C26" s="5" t="s">
        <v>96</v>
      </c>
      <c r="D26" s="7">
        <v>7000</v>
      </c>
      <c r="E26" s="39" t="s">
        <v>133</v>
      </c>
    </row>
    <row r="27" spans="1:5" customFormat="1" ht="15.5" x14ac:dyDescent="0.35">
      <c r="A27" s="37">
        <f t="shared" si="0"/>
        <v>24</v>
      </c>
      <c r="B27" s="30">
        <v>45363</v>
      </c>
      <c r="C27" s="5" t="s">
        <v>85</v>
      </c>
      <c r="D27" s="7">
        <f>2000+150+11900+200</f>
        <v>14250</v>
      </c>
      <c r="E27" s="39" t="s">
        <v>133</v>
      </c>
    </row>
    <row r="28" spans="1:5" customFormat="1" ht="15.5" x14ac:dyDescent="0.35">
      <c r="A28" s="37">
        <f t="shared" si="0"/>
        <v>25</v>
      </c>
      <c r="B28" s="30">
        <v>45364</v>
      </c>
      <c r="C28" s="5" t="s">
        <v>20</v>
      </c>
      <c r="D28" s="7">
        <v>2200</v>
      </c>
      <c r="E28" s="39" t="s">
        <v>133</v>
      </c>
    </row>
    <row r="29" spans="1:5" customFormat="1" ht="15.5" x14ac:dyDescent="0.35">
      <c r="A29" s="37">
        <f t="shared" si="0"/>
        <v>26</v>
      </c>
      <c r="B29" s="30">
        <v>45365</v>
      </c>
      <c r="C29" s="5" t="s">
        <v>97</v>
      </c>
      <c r="D29" s="7">
        <f>100000+600000</f>
        <v>700000</v>
      </c>
      <c r="E29" s="39" t="s">
        <v>133</v>
      </c>
    </row>
    <row r="30" spans="1:5" customFormat="1" ht="15.5" x14ac:dyDescent="0.35">
      <c r="A30" s="37">
        <f t="shared" si="0"/>
        <v>27</v>
      </c>
      <c r="B30" s="30">
        <v>45365</v>
      </c>
      <c r="C30" s="5" t="s">
        <v>98</v>
      </c>
      <c r="D30" s="7">
        <v>80000</v>
      </c>
      <c r="E30" s="39" t="s">
        <v>133</v>
      </c>
    </row>
    <row r="31" spans="1:5" customFormat="1" ht="15.5" x14ac:dyDescent="0.35">
      <c r="A31" s="37">
        <f t="shared" si="0"/>
        <v>28</v>
      </c>
      <c r="B31" s="30">
        <v>45365</v>
      </c>
      <c r="C31" s="5" t="s">
        <v>21</v>
      </c>
      <c r="D31" s="7">
        <v>12100</v>
      </c>
      <c r="E31" s="39" t="s">
        <v>133</v>
      </c>
    </row>
    <row r="32" spans="1:5" customFormat="1" ht="15.5" x14ac:dyDescent="0.35">
      <c r="A32" s="37">
        <f t="shared" si="0"/>
        <v>29</v>
      </c>
      <c r="B32" s="30">
        <v>45365</v>
      </c>
      <c r="C32" s="5" t="s">
        <v>99</v>
      </c>
      <c r="D32" s="7">
        <v>5950</v>
      </c>
      <c r="E32" s="39" t="s">
        <v>133</v>
      </c>
    </row>
    <row r="33" spans="1:5" customFormat="1" ht="15.5" x14ac:dyDescent="0.35">
      <c r="A33" s="37">
        <f t="shared" si="0"/>
        <v>30</v>
      </c>
      <c r="B33" s="30">
        <v>45365</v>
      </c>
      <c r="C33" s="5" t="s">
        <v>100</v>
      </c>
      <c r="D33" s="7">
        <v>3000</v>
      </c>
      <c r="E33" s="39" t="s">
        <v>133</v>
      </c>
    </row>
    <row r="34" spans="1:5" customFormat="1" ht="15.5" x14ac:dyDescent="0.35">
      <c r="A34" s="37">
        <f t="shared" si="0"/>
        <v>31</v>
      </c>
      <c r="B34" s="30">
        <v>45365</v>
      </c>
      <c r="C34" s="5" t="s">
        <v>101</v>
      </c>
      <c r="D34" s="7">
        <v>274125</v>
      </c>
      <c r="E34" s="39" t="s">
        <v>133</v>
      </c>
    </row>
    <row r="35" spans="1:5" customFormat="1" ht="15.5" x14ac:dyDescent="0.35">
      <c r="A35" s="37">
        <f t="shared" si="0"/>
        <v>32</v>
      </c>
      <c r="B35" s="30">
        <v>45365</v>
      </c>
      <c r="C35" s="5" t="s">
        <v>102</v>
      </c>
      <c r="D35" s="7">
        <f>2000+5000</f>
        <v>7000</v>
      </c>
      <c r="E35" s="39" t="s">
        <v>133</v>
      </c>
    </row>
    <row r="36" spans="1:5" customFormat="1" ht="15.5" x14ac:dyDescent="0.35">
      <c r="A36" s="37">
        <f t="shared" si="0"/>
        <v>33</v>
      </c>
      <c r="B36" s="30">
        <v>45365</v>
      </c>
      <c r="C36" s="5" t="s">
        <v>104</v>
      </c>
      <c r="D36" s="19">
        <v>5150</v>
      </c>
      <c r="E36" s="39" t="s">
        <v>133</v>
      </c>
    </row>
    <row r="37" spans="1:5" customFormat="1" ht="15.5" x14ac:dyDescent="0.35">
      <c r="A37" s="37">
        <f t="shared" si="0"/>
        <v>34</v>
      </c>
      <c r="B37" s="30">
        <v>45365</v>
      </c>
      <c r="C37" s="5" t="s">
        <v>103</v>
      </c>
      <c r="D37" s="23">
        <v>5000</v>
      </c>
      <c r="E37" s="39" t="s">
        <v>133</v>
      </c>
    </row>
    <row r="38" spans="1:5" customFormat="1" ht="15.5" x14ac:dyDescent="0.35">
      <c r="A38" s="37">
        <f t="shared" si="0"/>
        <v>35</v>
      </c>
      <c r="B38" s="30">
        <v>45366</v>
      </c>
      <c r="C38" s="5" t="s">
        <v>105</v>
      </c>
      <c r="D38" s="7">
        <v>55000</v>
      </c>
      <c r="E38" s="39" t="s">
        <v>133</v>
      </c>
    </row>
    <row r="39" spans="1:5" customFormat="1" ht="15.5" x14ac:dyDescent="0.35">
      <c r="A39" s="37">
        <f t="shared" si="0"/>
        <v>36</v>
      </c>
      <c r="B39" s="30">
        <v>45366</v>
      </c>
      <c r="C39" s="5" t="s">
        <v>106</v>
      </c>
      <c r="D39" s="7">
        <v>55000</v>
      </c>
      <c r="E39" s="39" t="s">
        <v>133</v>
      </c>
    </row>
    <row r="40" spans="1:5" customFormat="1" ht="15.5" x14ac:dyDescent="0.35">
      <c r="A40" s="37">
        <f t="shared" si="0"/>
        <v>37</v>
      </c>
      <c r="B40" s="30">
        <v>45366</v>
      </c>
      <c r="C40" s="5" t="s">
        <v>22</v>
      </c>
      <c r="D40" s="7">
        <v>250000</v>
      </c>
      <c r="E40" s="39" t="s">
        <v>133</v>
      </c>
    </row>
    <row r="41" spans="1:5" customFormat="1" ht="15.5" x14ac:dyDescent="0.35">
      <c r="A41" s="37">
        <f t="shared" si="0"/>
        <v>38</v>
      </c>
      <c r="B41" s="30">
        <v>45366</v>
      </c>
      <c r="C41" s="5" t="s">
        <v>55</v>
      </c>
      <c r="D41" s="7">
        <v>25000</v>
      </c>
      <c r="E41" s="39" t="s">
        <v>133</v>
      </c>
    </row>
    <row r="42" spans="1:5" customFormat="1" ht="15.5" x14ac:dyDescent="0.35">
      <c r="A42" s="37">
        <f t="shared" si="0"/>
        <v>39</v>
      </c>
      <c r="B42" s="30">
        <v>45366</v>
      </c>
      <c r="C42" s="5" t="s">
        <v>56</v>
      </c>
      <c r="D42" s="7">
        <v>8000</v>
      </c>
      <c r="E42" s="39" t="s">
        <v>133</v>
      </c>
    </row>
    <row r="43" spans="1:5" customFormat="1" ht="15.5" x14ac:dyDescent="0.35">
      <c r="A43" s="37">
        <f t="shared" si="0"/>
        <v>40</v>
      </c>
      <c r="B43" s="30">
        <v>45366</v>
      </c>
      <c r="C43" s="5" t="s">
        <v>140</v>
      </c>
      <c r="D43" s="7">
        <v>15000</v>
      </c>
      <c r="E43" s="39" t="s">
        <v>133</v>
      </c>
    </row>
    <row r="44" spans="1:5" customFormat="1" ht="15.5" x14ac:dyDescent="0.35">
      <c r="A44" s="37">
        <f t="shared" si="0"/>
        <v>41</v>
      </c>
      <c r="B44" s="30">
        <v>45366</v>
      </c>
      <c r="C44" s="5" t="s">
        <v>144</v>
      </c>
      <c r="D44" s="7">
        <v>15000</v>
      </c>
      <c r="E44" s="39" t="s">
        <v>133</v>
      </c>
    </row>
    <row r="45" spans="1:5" customFormat="1" ht="15.5" x14ac:dyDescent="0.35">
      <c r="A45" s="51" t="s">
        <v>141</v>
      </c>
      <c r="B45" s="30">
        <v>45366</v>
      </c>
      <c r="C45" s="5" t="s">
        <v>82</v>
      </c>
      <c r="D45" s="7">
        <f>75000*4</f>
        <v>300000</v>
      </c>
      <c r="E45" s="39" t="s">
        <v>133</v>
      </c>
    </row>
    <row r="46" spans="1:5" customFormat="1" ht="15.5" x14ac:dyDescent="0.35">
      <c r="A46" s="37">
        <v>44</v>
      </c>
      <c r="B46" s="31">
        <v>45366</v>
      </c>
      <c r="C46" s="22" t="s">
        <v>23</v>
      </c>
      <c r="D46" s="19">
        <v>1000</v>
      </c>
      <c r="E46" s="39" t="s">
        <v>133</v>
      </c>
    </row>
    <row r="47" spans="1:5" customFormat="1" ht="15.5" x14ac:dyDescent="0.35">
      <c r="A47" s="37">
        <f t="shared" si="0"/>
        <v>45</v>
      </c>
      <c r="B47" s="30">
        <v>45366</v>
      </c>
      <c r="C47" s="5" t="s">
        <v>24</v>
      </c>
      <c r="D47" s="7">
        <v>50000</v>
      </c>
      <c r="E47" s="39" t="s">
        <v>133</v>
      </c>
    </row>
    <row r="48" spans="1:5" customFormat="1" ht="15.5" x14ac:dyDescent="0.35">
      <c r="A48" s="37">
        <f t="shared" si="0"/>
        <v>46</v>
      </c>
      <c r="B48" s="30">
        <v>45367</v>
      </c>
      <c r="C48" s="5" t="s">
        <v>107</v>
      </c>
      <c r="D48" s="7">
        <f>400+800+400+700+400</f>
        <v>2700</v>
      </c>
      <c r="E48" s="39" t="s">
        <v>133</v>
      </c>
    </row>
    <row r="49" spans="1:5" customFormat="1" ht="15.5" x14ac:dyDescent="0.35">
      <c r="A49" s="37">
        <f t="shared" si="0"/>
        <v>47</v>
      </c>
      <c r="B49" s="30">
        <v>45368</v>
      </c>
      <c r="C49" s="5" t="s">
        <v>45</v>
      </c>
      <c r="D49" s="7">
        <v>10000</v>
      </c>
      <c r="E49" s="39" t="s">
        <v>133</v>
      </c>
    </row>
    <row r="50" spans="1:5" customFormat="1" ht="15.5" x14ac:dyDescent="0.35">
      <c r="A50" s="37">
        <f t="shared" si="0"/>
        <v>48</v>
      </c>
      <c r="B50" s="30">
        <v>45369</v>
      </c>
      <c r="C50" s="5" t="s">
        <v>26</v>
      </c>
      <c r="D50" s="7">
        <v>35000</v>
      </c>
      <c r="E50" s="39" t="s">
        <v>133</v>
      </c>
    </row>
    <row r="51" spans="1:5" customFormat="1" ht="15.5" x14ac:dyDescent="0.35">
      <c r="A51" s="37">
        <f t="shared" si="0"/>
        <v>49</v>
      </c>
      <c r="B51" s="30">
        <v>45369</v>
      </c>
      <c r="C51" s="5" t="s">
        <v>25</v>
      </c>
      <c r="D51" s="7">
        <v>6700</v>
      </c>
      <c r="E51" s="39" t="s">
        <v>133</v>
      </c>
    </row>
    <row r="52" spans="1:5" customFormat="1" ht="15.5" x14ac:dyDescent="0.35">
      <c r="A52" s="37">
        <f t="shared" si="0"/>
        <v>50</v>
      </c>
      <c r="B52" s="30">
        <v>45369</v>
      </c>
      <c r="C52" s="5" t="s">
        <v>27</v>
      </c>
      <c r="D52" s="7">
        <v>10500</v>
      </c>
      <c r="E52" s="39" t="s">
        <v>133</v>
      </c>
    </row>
    <row r="53" spans="1:5" customFormat="1" ht="15.5" x14ac:dyDescent="0.35">
      <c r="A53" s="37">
        <v>51</v>
      </c>
      <c r="B53" s="30">
        <v>45369</v>
      </c>
      <c r="C53" s="5" t="s">
        <v>75</v>
      </c>
      <c r="D53" s="7">
        <v>10000</v>
      </c>
      <c r="E53" s="39" t="s">
        <v>133</v>
      </c>
    </row>
    <row r="54" spans="1:5" customFormat="1" ht="15.5" x14ac:dyDescent="0.35">
      <c r="A54" s="37">
        <f t="shared" si="0"/>
        <v>52</v>
      </c>
      <c r="B54" s="30">
        <v>45369</v>
      </c>
      <c r="C54" s="5" t="s">
        <v>58</v>
      </c>
      <c r="D54" s="7">
        <f>11900+200</f>
        <v>12100</v>
      </c>
      <c r="E54" s="39" t="s">
        <v>133</v>
      </c>
    </row>
    <row r="55" spans="1:5" customFormat="1" ht="15.5" x14ac:dyDescent="0.35">
      <c r="A55" s="37">
        <f t="shared" si="0"/>
        <v>53</v>
      </c>
      <c r="B55" s="30">
        <v>45370</v>
      </c>
      <c r="C55" s="5" t="s">
        <v>108</v>
      </c>
      <c r="D55" s="7">
        <v>5150</v>
      </c>
      <c r="E55" s="39" t="s">
        <v>133</v>
      </c>
    </row>
    <row r="56" spans="1:5" customFormat="1" ht="15.5" x14ac:dyDescent="0.35">
      <c r="A56" s="37">
        <f t="shared" si="0"/>
        <v>54</v>
      </c>
      <c r="B56" s="30">
        <v>45369</v>
      </c>
      <c r="C56" s="5" t="s">
        <v>28</v>
      </c>
      <c r="D56" s="20">
        <v>10000</v>
      </c>
      <c r="E56" s="39" t="s">
        <v>133</v>
      </c>
    </row>
    <row r="57" spans="1:5" customFormat="1" ht="15.5" x14ac:dyDescent="0.35">
      <c r="A57" s="37">
        <f t="shared" si="0"/>
        <v>55</v>
      </c>
      <c r="B57" s="30">
        <v>45370</v>
      </c>
      <c r="C57" s="5" t="s">
        <v>33</v>
      </c>
      <c r="D57" s="7">
        <v>6000</v>
      </c>
      <c r="E57" s="39" t="s">
        <v>133</v>
      </c>
    </row>
    <row r="58" spans="1:5" customFormat="1" ht="15.5" x14ac:dyDescent="0.35">
      <c r="A58" s="37">
        <f t="shared" si="0"/>
        <v>56</v>
      </c>
      <c r="B58" s="30">
        <v>45370</v>
      </c>
      <c r="C58" s="5" t="s">
        <v>32</v>
      </c>
      <c r="D58" s="7">
        <f>13198+18925</f>
        <v>32123</v>
      </c>
      <c r="E58" s="39" t="s">
        <v>133</v>
      </c>
    </row>
    <row r="59" spans="1:5" customFormat="1" ht="15.5" x14ac:dyDescent="0.35">
      <c r="A59" s="37">
        <f t="shared" si="0"/>
        <v>57</v>
      </c>
      <c r="B59" s="30">
        <v>45370</v>
      </c>
      <c r="C59" s="5" t="s">
        <v>109</v>
      </c>
      <c r="D59" s="7">
        <v>14400</v>
      </c>
      <c r="E59" s="39" t="s">
        <v>133</v>
      </c>
    </row>
    <row r="60" spans="1:5" customFormat="1" ht="15.5" x14ac:dyDescent="0.35">
      <c r="A60" s="37">
        <f t="shared" si="0"/>
        <v>58</v>
      </c>
      <c r="B60" s="30">
        <v>45371</v>
      </c>
      <c r="C60" s="5" t="s">
        <v>34</v>
      </c>
      <c r="D60" s="7">
        <v>19500</v>
      </c>
      <c r="E60" s="39" t="s">
        <v>133</v>
      </c>
    </row>
    <row r="61" spans="1:5" customFormat="1" ht="15.5" x14ac:dyDescent="0.35">
      <c r="A61" s="37">
        <f t="shared" si="0"/>
        <v>59</v>
      </c>
      <c r="B61" s="30">
        <v>45371</v>
      </c>
      <c r="C61" s="5" t="s">
        <v>110</v>
      </c>
      <c r="D61" s="7">
        <f>136800+2500</f>
        <v>139300</v>
      </c>
      <c r="E61" s="39" t="s">
        <v>133</v>
      </c>
    </row>
    <row r="62" spans="1:5" customFormat="1" ht="15.5" x14ac:dyDescent="0.35">
      <c r="A62" s="37">
        <f t="shared" si="0"/>
        <v>60</v>
      </c>
      <c r="B62" s="30">
        <v>45371</v>
      </c>
      <c r="C62" s="5" t="s">
        <v>76</v>
      </c>
      <c r="D62" s="7">
        <v>31500</v>
      </c>
      <c r="E62" s="39" t="s">
        <v>133</v>
      </c>
    </row>
    <row r="63" spans="1:5" customFormat="1" ht="15.5" x14ac:dyDescent="0.35">
      <c r="A63" s="37">
        <f t="shared" si="0"/>
        <v>61</v>
      </c>
      <c r="B63" s="30">
        <v>45371</v>
      </c>
      <c r="C63" s="5" t="s">
        <v>37</v>
      </c>
      <c r="D63" s="7">
        <v>25000</v>
      </c>
      <c r="E63" s="39" t="s">
        <v>133</v>
      </c>
    </row>
    <row r="64" spans="1:5" customFormat="1" ht="15.5" x14ac:dyDescent="0.35">
      <c r="A64" s="37">
        <f t="shared" si="0"/>
        <v>62</v>
      </c>
      <c r="B64" s="30">
        <v>45371</v>
      </c>
      <c r="C64" s="5" t="s">
        <v>77</v>
      </c>
      <c r="D64" s="7">
        <v>10000</v>
      </c>
      <c r="E64" s="39" t="s">
        <v>133</v>
      </c>
    </row>
    <row r="65" spans="1:5" customFormat="1" ht="15.5" x14ac:dyDescent="0.35">
      <c r="A65" s="37">
        <f t="shared" si="0"/>
        <v>63</v>
      </c>
      <c r="B65" s="30">
        <v>45371</v>
      </c>
      <c r="C65" s="5" t="s">
        <v>59</v>
      </c>
      <c r="D65" s="7">
        <v>1000</v>
      </c>
      <c r="E65" s="39" t="s">
        <v>133</v>
      </c>
    </row>
    <row r="66" spans="1:5" customFormat="1" ht="15.5" x14ac:dyDescent="0.35">
      <c r="A66" s="37">
        <f t="shared" si="0"/>
        <v>64</v>
      </c>
      <c r="B66" s="30">
        <v>45372</v>
      </c>
      <c r="C66" s="5" t="s">
        <v>111</v>
      </c>
      <c r="D66" s="7">
        <v>12400</v>
      </c>
      <c r="E66" s="39" t="s">
        <v>133</v>
      </c>
    </row>
    <row r="67" spans="1:5" customFormat="1" ht="15.5" x14ac:dyDescent="0.35">
      <c r="A67" s="37">
        <f t="shared" si="0"/>
        <v>65</v>
      </c>
      <c r="B67" s="30">
        <v>45372</v>
      </c>
      <c r="C67" s="5" t="s">
        <v>78</v>
      </c>
      <c r="D67" s="7">
        <v>5100</v>
      </c>
      <c r="E67" s="39" t="s">
        <v>133</v>
      </c>
    </row>
    <row r="68" spans="1:5" customFormat="1" ht="15.5" x14ac:dyDescent="0.35">
      <c r="A68" s="37">
        <f t="shared" si="0"/>
        <v>66</v>
      </c>
      <c r="B68" s="30">
        <v>45372</v>
      </c>
      <c r="C68" s="5" t="s">
        <v>38</v>
      </c>
      <c r="D68" s="7">
        <v>22300</v>
      </c>
      <c r="E68" s="39" t="s">
        <v>133</v>
      </c>
    </row>
    <row r="69" spans="1:5" customFormat="1" ht="15.5" x14ac:dyDescent="0.35">
      <c r="A69" s="37">
        <f t="shared" si="0"/>
        <v>67</v>
      </c>
      <c r="B69" s="30">
        <v>45373</v>
      </c>
      <c r="C69" s="5" t="s">
        <v>79</v>
      </c>
      <c r="D69" s="7">
        <v>1450000</v>
      </c>
      <c r="E69" s="39" t="s">
        <v>133</v>
      </c>
    </row>
    <row r="70" spans="1:5" customFormat="1" ht="15.5" x14ac:dyDescent="0.35">
      <c r="A70" s="37">
        <f t="shared" si="0"/>
        <v>68</v>
      </c>
      <c r="B70" s="30">
        <v>45373</v>
      </c>
      <c r="C70" s="5" t="s">
        <v>40</v>
      </c>
      <c r="D70" s="7">
        <v>11800</v>
      </c>
      <c r="E70" s="39" t="s">
        <v>133</v>
      </c>
    </row>
    <row r="71" spans="1:5" customFormat="1" ht="15.5" x14ac:dyDescent="0.35">
      <c r="A71" s="37">
        <f t="shared" ref="A71:A105" si="1">+A70+1</f>
        <v>69</v>
      </c>
      <c r="B71" s="30">
        <v>45373</v>
      </c>
      <c r="C71" s="5" t="s">
        <v>60</v>
      </c>
      <c r="D71" s="7">
        <v>17500</v>
      </c>
      <c r="E71" s="39" t="s">
        <v>133</v>
      </c>
    </row>
    <row r="72" spans="1:5" customFormat="1" ht="15.5" x14ac:dyDescent="0.35">
      <c r="A72" s="37">
        <f t="shared" si="1"/>
        <v>70</v>
      </c>
      <c r="B72" s="30">
        <v>45374</v>
      </c>
      <c r="C72" s="5" t="s">
        <v>142</v>
      </c>
      <c r="D72" s="7">
        <f>11900+200</f>
        <v>12100</v>
      </c>
      <c r="E72" s="39" t="s">
        <v>133</v>
      </c>
    </row>
    <row r="73" spans="1:5" customFormat="1" ht="15.5" x14ac:dyDescent="0.35">
      <c r="A73" s="37">
        <f t="shared" si="1"/>
        <v>71</v>
      </c>
      <c r="B73" s="30">
        <v>45374</v>
      </c>
      <c r="C73" s="5" t="s">
        <v>143</v>
      </c>
      <c r="D73" s="7">
        <f>10000+200</f>
        <v>10200</v>
      </c>
      <c r="E73" s="39" t="s">
        <v>133</v>
      </c>
    </row>
    <row r="74" spans="1:5" customFormat="1" ht="15.5" x14ac:dyDescent="0.35">
      <c r="A74" s="37">
        <f t="shared" si="1"/>
        <v>72</v>
      </c>
      <c r="B74" s="30">
        <v>45374</v>
      </c>
      <c r="C74" s="5" t="s">
        <v>41</v>
      </c>
      <c r="D74" s="7">
        <v>25000</v>
      </c>
      <c r="E74" s="39" t="s">
        <v>133</v>
      </c>
    </row>
    <row r="75" spans="1:5" customFormat="1" ht="15.5" x14ac:dyDescent="0.35">
      <c r="A75" s="37">
        <f t="shared" si="1"/>
        <v>73</v>
      </c>
      <c r="B75" s="30">
        <v>45376</v>
      </c>
      <c r="C75" s="5" t="s">
        <v>42</v>
      </c>
      <c r="D75" s="7">
        <v>8700</v>
      </c>
      <c r="E75" s="39" t="s">
        <v>133</v>
      </c>
    </row>
    <row r="76" spans="1:5" customFormat="1" ht="15.5" x14ac:dyDescent="0.35">
      <c r="A76" s="37">
        <f t="shared" si="1"/>
        <v>74</v>
      </c>
      <c r="B76" s="30">
        <v>45376</v>
      </c>
      <c r="C76" s="5" t="s">
        <v>80</v>
      </c>
      <c r="D76" s="7">
        <v>5500</v>
      </c>
      <c r="E76" s="39" t="s">
        <v>133</v>
      </c>
    </row>
    <row r="77" spans="1:5" customFormat="1" ht="15.5" x14ac:dyDescent="0.35">
      <c r="A77" s="37">
        <f t="shared" si="1"/>
        <v>75</v>
      </c>
      <c r="B77" s="30">
        <v>45376</v>
      </c>
      <c r="C77" s="5" t="s">
        <v>61</v>
      </c>
      <c r="D77" s="7">
        <v>35000</v>
      </c>
      <c r="E77" s="39" t="s">
        <v>133</v>
      </c>
    </row>
    <row r="78" spans="1:5" customFormat="1" ht="15.5" x14ac:dyDescent="0.35">
      <c r="A78" s="37">
        <f t="shared" si="1"/>
        <v>76</v>
      </c>
      <c r="B78" s="30">
        <v>45377</v>
      </c>
      <c r="C78" s="5" t="s">
        <v>81</v>
      </c>
      <c r="D78" s="7">
        <v>99250</v>
      </c>
      <c r="E78" s="39" t="s">
        <v>133</v>
      </c>
    </row>
    <row r="79" spans="1:5" customFormat="1" ht="15.5" x14ac:dyDescent="0.35">
      <c r="A79" s="37">
        <f t="shared" si="1"/>
        <v>77</v>
      </c>
      <c r="B79" s="30">
        <v>45377</v>
      </c>
      <c r="C79" s="5" t="s">
        <v>43</v>
      </c>
      <c r="D79" s="7">
        <v>28000</v>
      </c>
      <c r="E79" s="39" t="s">
        <v>133</v>
      </c>
    </row>
    <row r="80" spans="1:5" customFormat="1" ht="15.5" x14ac:dyDescent="0.35">
      <c r="A80" s="37">
        <f t="shared" si="1"/>
        <v>78</v>
      </c>
      <c r="B80" s="30">
        <v>45379</v>
      </c>
      <c r="C80" s="5" t="s">
        <v>62</v>
      </c>
      <c r="D80" s="7">
        <v>8000</v>
      </c>
      <c r="E80" s="39" t="s">
        <v>133</v>
      </c>
    </row>
    <row r="81" spans="1:5" customFormat="1" ht="15.5" x14ac:dyDescent="0.35">
      <c r="A81" s="37">
        <f t="shared" si="1"/>
        <v>79</v>
      </c>
      <c r="B81" s="30">
        <v>45379</v>
      </c>
      <c r="C81" s="5" t="s">
        <v>44</v>
      </c>
      <c r="D81" s="7">
        <v>20000</v>
      </c>
      <c r="E81" s="39" t="s">
        <v>133</v>
      </c>
    </row>
    <row r="82" spans="1:5" customFormat="1" ht="15.5" x14ac:dyDescent="0.35">
      <c r="A82" s="37">
        <f t="shared" si="1"/>
        <v>80</v>
      </c>
      <c r="B82" s="30">
        <v>45379</v>
      </c>
      <c r="C82" s="5" t="s">
        <v>63</v>
      </c>
      <c r="D82" s="7">
        <v>1000</v>
      </c>
      <c r="E82" s="39" t="s">
        <v>133</v>
      </c>
    </row>
    <row r="83" spans="1:5" customFormat="1" ht="15.5" x14ac:dyDescent="0.35">
      <c r="A83" s="37">
        <f t="shared" si="1"/>
        <v>81</v>
      </c>
      <c r="B83" s="30">
        <v>45379</v>
      </c>
      <c r="C83" s="5" t="s">
        <v>112</v>
      </c>
      <c r="D83" s="7">
        <v>21300</v>
      </c>
      <c r="E83" s="39" t="s">
        <v>133</v>
      </c>
    </row>
    <row r="84" spans="1:5" customFormat="1" ht="15.5" x14ac:dyDescent="0.35">
      <c r="A84" s="37">
        <f t="shared" si="1"/>
        <v>82</v>
      </c>
      <c r="B84" s="30">
        <v>45379</v>
      </c>
      <c r="C84" s="5" t="s">
        <v>64</v>
      </c>
      <c r="D84" s="7">
        <v>180000</v>
      </c>
      <c r="E84" s="39" t="s">
        <v>133</v>
      </c>
    </row>
    <row r="85" spans="1:5" customFormat="1" ht="15.5" x14ac:dyDescent="0.35">
      <c r="A85" s="37">
        <f t="shared" si="1"/>
        <v>83</v>
      </c>
      <c r="B85" s="30">
        <v>45379</v>
      </c>
      <c r="C85" s="5" t="s">
        <v>47</v>
      </c>
      <c r="D85" s="7">
        <v>25000</v>
      </c>
      <c r="E85" s="39" t="s">
        <v>133</v>
      </c>
    </row>
    <row r="86" spans="1:5" customFormat="1" ht="15.5" x14ac:dyDescent="0.35">
      <c r="A86" s="37">
        <f t="shared" si="1"/>
        <v>84</v>
      </c>
      <c r="B86" s="30">
        <v>45379</v>
      </c>
      <c r="C86" s="5" t="s">
        <v>65</v>
      </c>
      <c r="D86" s="7">
        <f>5000+150</f>
        <v>5150</v>
      </c>
      <c r="E86" s="39" t="s">
        <v>133</v>
      </c>
    </row>
    <row r="87" spans="1:5" customFormat="1" ht="15.5" x14ac:dyDescent="0.35">
      <c r="A87" s="37">
        <f>+A86+1</f>
        <v>85</v>
      </c>
      <c r="B87" s="30">
        <v>45379</v>
      </c>
      <c r="C87" s="5" t="s">
        <v>113</v>
      </c>
      <c r="D87" s="7">
        <f>10000+200+10000+200</f>
        <v>20400</v>
      </c>
      <c r="E87" s="39" t="s">
        <v>133</v>
      </c>
    </row>
    <row r="88" spans="1:5" customFormat="1" ht="15.5" x14ac:dyDescent="0.35">
      <c r="A88" s="37">
        <f t="shared" si="1"/>
        <v>86</v>
      </c>
      <c r="B88" s="30">
        <v>45380</v>
      </c>
      <c r="C88" s="5" t="s">
        <v>114</v>
      </c>
      <c r="D88" s="7">
        <v>187650</v>
      </c>
      <c r="E88" s="39" t="s">
        <v>133</v>
      </c>
    </row>
    <row r="89" spans="1:5" customFormat="1" ht="15.5" x14ac:dyDescent="0.35">
      <c r="A89" s="37">
        <f t="shared" si="1"/>
        <v>87</v>
      </c>
      <c r="B89" s="30">
        <v>45380</v>
      </c>
      <c r="C89" s="5" t="s">
        <v>115</v>
      </c>
      <c r="D89" s="7">
        <v>900000</v>
      </c>
      <c r="E89" s="39" t="s">
        <v>133</v>
      </c>
    </row>
    <row r="90" spans="1:5" customFormat="1" ht="15.5" x14ac:dyDescent="0.35">
      <c r="A90" s="37">
        <f t="shared" si="1"/>
        <v>88</v>
      </c>
      <c r="B90" s="30">
        <v>45380</v>
      </c>
      <c r="C90" s="5" t="s">
        <v>116</v>
      </c>
      <c r="D90" s="7">
        <v>25000</v>
      </c>
      <c r="E90" s="39" t="s">
        <v>133</v>
      </c>
    </row>
    <row r="91" spans="1:5" customFormat="1" ht="15.5" x14ac:dyDescent="0.35">
      <c r="A91" s="37">
        <f t="shared" si="1"/>
        <v>89</v>
      </c>
      <c r="B91" s="30">
        <v>45380</v>
      </c>
      <c r="C91" s="5" t="s">
        <v>117</v>
      </c>
      <c r="D91" s="7">
        <v>15000</v>
      </c>
      <c r="E91" s="39" t="s">
        <v>133</v>
      </c>
    </row>
    <row r="92" spans="1:5" customFormat="1" ht="15.5" x14ac:dyDescent="0.35">
      <c r="A92" s="37">
        <f t="shared" si="1"/>
        <v>90</v>
      </c>
      <c r="B92" s="30">
        <v>45380</v>
      </c>
      <c r="C92" s="5" t="s">
        <v>118</v>
      </c>
      <c r="D92" s="7">
        <v>34000</v>
      </c>
      <c r="E92" s="39" t="s">
        <v>133</v>
      </c>
    </row>
    <row r="93" spans="1:5" customFormat="1" ht="15.5" x14ac:dyDescent="0.35">
      <c r="A93" s="37">
        <f t="shared" si="1"/>
        <v>91</v>
      </c>
      <c r="B93" s="30">
        <v>45380</v>
      </c>
      <c r="C93" s="5" t="s">
        <v>119</v>
      </c>
      <c r="D93" s="7">
        <f>2000+2000+1000</f>
        <v>5000</v>
      </c>
      <c r="E93" s="39" t="s">
        <v>133</v>
      </c>
    </row>
    <row r="94" spans="1:5" customFormat="1" ht="15.5" x14ac:dyDescent="0.35">
      <c r="A94" s="37">
        <f t="shared" si="1"/>
        <v>92</v>
      </c>
      <c r="B94" s="30">
        <v>45380</v>
      </c>
      <c r="C94" s="5" t="s">
        <v>46</v>
      </c>
      <c r="D94" s="7">
        <v>20000</v>
      </c>
      <c r="E94" s="39" t="s">
        <v>133</v>
      </c>
    </row>
    <row r="95" spans="1:5" customFormat="1" ht="15.5" x14ac:dyDescent="0.35">
      <c r="A95" s="37">
        <f t="shared" si="1"/>
        <v>93</v>
      </c>
      <c r="B95" s="30">
        <v>45381</v>
      </c>
      <c r="C95" s="5" t="s">
        <v>66</v>
      </c>
      <c r="D95" s="7">
        <v>7500</v>
      </c>
      <c r="E95" s="39" t="s">
        <v>133</v>
      </c>
    </row>
    <row r="96" spans="1:5" customFormat="1" ht="15.5" x14ac:dyDescent="0.35">
      <c r="A96" s="37">
        <f t="shared" si="1"/>
        <v>94</v>
      </c>
      <c r="B96" s="30">
        <v>45380</v>
      </c>
      <c r="C96" s="5" t="s">
        <v>68</v>
      </c>
      <c r="D96" s="7">
        <f>3000+3000+8000+700</f>
        <v>14700</v>
      </c>
      <c r="E96" s="39" t="s">
        <v>133</v>
      </c>
    </row>
    <row r="97" spans="1:5" customFormat="1" ht="15.5" x14ac:dyDescent="0.35">
      <c r="A97" s="37">
        <f t="shared" si="1"/>
        <v>95</v>
      </c>
      <c r="B97" s="30">
        <v>45380</v>
      </c>
      <c r="C97" s="5" t="s">
        <v>120</v>
      </c>
      <c r="D97" s="7">
        <v>9000</v>
      </c>
      <c r="E97" s="39" t="s">
        <v>133</v>
      </c>
    </row>
    <row r="98" spans="1:5" customFormat="1" ht="15.5" x14ac:dyDescent="0.35">
      <c r="A98" s="37">
        <f t="shared" si="1"/>
        <v>96</v>
      </c>
      <c r="B98" s="30">
        <v>45381</v>
      </c>
      <c r="C98" s="5" t="s">
        <v>67</v>
      </c>
      <c r="D98" s="7">
        <v>7200</v>
      </c>
      <c r="E98" s="39" t="s">
        <v>133</v>
      </c>
    </row>
    <row r="99" spans="1:5" customFormat="1" ht="15.5" x14ac:dyDescent="0.35">
      <c r="A99" s="37">
        <f t="shared" si="1"/>
        <v>97</v>
      </c>
      <c r="B99" s="30">
        <v>45381</v>
      </c>
      <c r="C99" s="5" t="s">
        <v>70</v>
      </c>
      <c r="D99" s="7">
        <v>12000</v>
      </c>
      <c r="E99" s="39" t="s">
        <v>133</v>
      </c>
    </row>
    <row r="100" spans="1:5" customFormat="1" ht="15.5" x14ac:dyDescent="0.35">
      <c r="A100" s="37">
        <f t="shared" si="1"/>
        <v>98</v>
      </c>
      <c r="B100" s="30">
        <v>45382</v>
      </c>
      <c r="C100" s="5" t="s">
        <v>121</v>
      </c>
      <c r="D100" s="19">
        <v>28300</v>
      </c>
      <c r="E100" s="39" t="s">
        <v>133</v>
      </c>
    </row>
    <row r="101" spans="1:5" customFormat="1" ht="15.5" x14ac:dyDescent="0.35">
      <c r="A101" s="37">
        <f t="shared" si="1"/>
        <v>99</v>
      </c>
      <c r="B101" s="30">
        <v>45382</v>
      </c>
      <c r="C101" s="5" t="s">
        <v>86</v>
      </c>
      <c r="D101" s="19">
        <v>1000</v>
      </c>
      <c r="E101" s="39" t="s">
        <v>133</v>
      </c>
    </row>
    <row r="102" spans="1:5" customFormat="1" ht="15.5" x14ac:dyDescent="0.35">
      <c r="A102" s="37">
        <f t="shared" si="1"/>
        <v>100</v>
      </c>
      <c r="B102" s="30">
        <v>45382</v>
      </c>
      <c r="C102" s="5" t="s">
        <v>69</v>
      </c>
      <c r="D102" s="7">
        <v>41000</v>
      </c>
      <c r="E102" s="39" t="s">
        <v>133</v>
      </c>
    </row>
    <row r="103" spans="1:5" ht="15.5" x14ac:dyDescent="0.35">
      <c r="A103" s="37">
        <f t="shared" si="1"/>
        <v>101</v>
      </c>
      <c r="B103" s="30">
        <v>45382</v>
      </c>
      <c r="C103" s="5" t="s">
        <v>71</v>
      </c>
      <c r="D103" s="7">
        <v>9900</v>
      </c>
      <c r="E103" s="39" t="s">
        <v>133</v>
      </c>
    </row>
    <row r="104" spans="1:5" ht="15.5" x14ac:dyDescent="0.35">
      <c r="A104" s="37">
        <f t="shared" si="1"/>
        <v>102</v>
      </c>
      <c r="B104" s="30">
        <v>45382</v>
      </c>
      <c r="C104" s="5" t="s">
        <v>72</v>
      </c>
      <c r="D104" s="7">
        <v>2175</v>
      </c>
      <c r="E104" s="39" t="s">
        <v>133</v>
      </c>
    </row>
    <row r="105" spans="1:5" ht="15.5" x14ac:dyDescent="0.35">
      <c r="A105" s="37">
        <f t="shared" si="1"/>
        <v>103</v>
      </c>
      <c r="B105" s="30">
        <v>45382</v>
      </c>
      <c r="C105" s="5" t="s">
        <v>73</v>
      </c>
      <c r="D105" s="7">
        <v>23400</v>
      </c>
      <c r="E105" s="39" t="s">
        <v>133</v>
      </c>
    </row>
    <row r="106" spans="1:5" x14ac:dyDescent="0.25">
      <c r="D106" s="40">
        <f>SUM(D6:D105)</f>
        <v>6711723</v>
      </c>
    </row>
    <row r="113" spans="1:2" x14ac:dyDescent="0.25">
      <c r="A113" s="60" t="s">
        <v>145</v>
      </c>
      <c r="B113" s="60"/>
    </row>
  </sheetData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0691C-142A-44E4-A26E-C95C15736A15}">
  <dimension ref="A1:E23"/>
  <sheetViews>
    <sheetView workbookViewId="0">
      <selection activeCell="H2" sqref="H2"/>
    </sheetView>
  </sheetViews>
  <sheetFormatPr baseColWidth="10" defaultRowHeight="15.5" x14ac:dyDescent="0.35"/>
  <cols>
    <col min="1" max="2" width="10.90625" style="15"/>
    <col min="3" max="3" width="51.36328125" style="15" bestFit="1" customWidth="1"/>
    <col min="4" max="4" width="7.26953125" style="15" bestFit="1" customWidth="1"/>
    <col min="5" max="16384" width="10.90625" style="15"/>
  </cols>
  <sheetData>
    <row r="1" spans="1:5" x14ac:dyDescent="0.35">
      <c r="A1" s="28" t="s">
        <v>36</v>
      </c>
      <c r="B1" s="57" t="s">
        <v>135</v>
      </c>
      <c r="C1" s="58"/>
      <c r="D1" s="58"/>
      <c r="E1" s="1"/>
    </row>
    <row r="2" spans="1:5" x14ac:dyDescent="0.35">
      <c r="A2" s="25">
        <v>1</v>
      </c>
      <c r="B2" s="26">
        <v>45320</v>
      </c>
      <c r="C2" s="13" t="s">
        <v>29</v>
      </c>
      <c r="D2" s="14">
        <v>300</v>
      </c>
      <c r="E2" s="1"/>
    </row>
    <row r="3" spans="1:5" x14ac:dyDescent="0.35">
      <c r="A3" s="25">
        <f t="shared" ref="A3:A20" si="0">+A2+1</f>
        <v>2</v>
      </c>
      <c r="B3" s="26">
        <v>45320</v>
      </c>
      <c r="C3" s="13" t="s">
        <v>29</v>
      </c>
      <c r="D3" s="14">
        <v>300</v>
      </c>
      <c r="E3" s="1"/>
    </row>
    <row r="4" spans="1:5" x14ac:dyDescent="0.35">
      <c r="A4" s="25">
        <f t="shared" si="0"/>
        <v>3</v>
      </c>
      <c r="B4" s="26">
        <v>45355</v>
      </c>
      <c r="C4" s="13" t="s">
        <v>29</v>
      </c>
      <c r="D4" s="14">
        <v>500</v>
      </c>
      <c r="E4" s="1"/>
    </row>
    <row r="5" spans="1:5" x14ac:dyDescent="0.35">
      <c r="A5" s="25">
        <f t="shared" si="0"/>
        <v>4</v>
      </c>
      <c r="B5" s="26">
        <v>45355</v>
      </c>
      <c r="C5" s="13" t="s">
        <v>29</v>
      </c>
      <c r="D5" s="14">
        <v>400</v>
      </c>
      <c r="E5" s="1"/>
    </row>
    <row r="6" spans="1:5" x14ac:dyDescent="0.35">
      <c r="A6" s="25">
        <f t="shared" si="0"/>
        <v>5</v>
      </c>
      <c r="B6" s="26">
        <v>45355</v>
      </c>
      <c r="C6" s="13" t="s">
        <v>29</v>
      </c>
      <c r="D6" s="14">
        <v>400</v>
      </c>
      <c r="E6" s="1"/>
    </row>
    <row r="7" spans="1:5" x14ac:dyDescent="0.35">
      <c r="A7" s="25">
        <f t="shared" si="0"/>
        <v>6</v>
      </c>
      <c r="B7" s="26">
        <v>45355</v>
      </c>
      <c r="C7" s="13" t="s">
        <v>30</v>
      </c>
      <c r="D7" s="14">
        <v>30000</v>
      </c>
      <c r="E7" s="1"/>
    </row>
    <row r="8" spans="1:5" x14ac:dyDescent="0.35">
      <c r="A8" s="25">
        <f t="shared" si="0"/>
        <v>7</v>
      </c>
      <c r="B8" s="26">
        <v>45359</v>
      </c>
      <c r="C8" s="13" t="s">
        <v>29</v>
      </c>
      <c r="D8" s="14">
        <v>500</v>
      </c>
      <c r="E8" s="1"/>
    </row>
    <row r="9" spans="1:5" x14ac:dyDescent="0.35">
      <c r="A9" s="25">
        <f t="shared" si="0"/>
        <v>8</v>
      </c>
      <c r="B9" s="26">
        <v>45359</v>
      </c>
      <c r="C9" s="13" t="s">
        <v>29</v>
      </c>
      <c r="D9" s="14">
        <v>400</v>
      </c>
      <c r="E9" s="1"/>
    </row>
    <row r="10" spans="1:5" x14ac:dyDescent="0.35">
      <c r="A10" s="25">
        <f t="shared" si="0"/>
        <v>9</v>
      </c>
      <c r="B10" s="26">
        <v>45359</v>
      </c>
      <c r="C10" s="13" t="s">
        <v>29</v>
      </c>
      <c r="D10" s="14">
        <v>400</v>
      </c>
      <c r="E10" s="1"/>
    </row>
    <row r="11" spans="1:5" x14ac:dyDescent="0.35">
      <c r="A11" s="25">
        <f t="shared" si="0"/>
        <v>10</v>
      </c>
      <c r="B11" s="26">
        <v>45359</v>
      </c>
      <c r="C11" s="13" t="s">
        <v>30</v>
      </c>
      <c r="D11" s="14">
        <v>23000</v>
      </c>
      <c r="E11" s="1"/>
    </row>
    <row r="12" spans="1:5" x14ac:dyDescent="0.35">
      <c r="A12" s="25">
        <f t="shared" si="0"/>
        <v>11</v>
      </c>
      <c r="B12" s="26">
        <v>45364</v>
      </c>
      <c r="C12" s="13" t="s">
        <v>29</v>
      </c>
      <c r="D12" s="14">
        <v>500</v>
      </c>
      <c r="E12" s="1"/>
    </row>
    <row r="13" spans="1:5" x14ac:dyDescent="0.35">
      <c r="A13" s="25">
        <f t="shared" si="0"/>
        <v>12</v>
      </c>
      <c r="B13" s="26">
        <v>45364</v>
      </c>
      <c r="C13" s="13" t="s">
        <v>29</v>
      </c>
      <c r="D13" s="14">
        <v>500</v>
      </c>
      <c r="E13" s="1"/>
    </row>
    <row r="14" spans="1:5" x14ac:dyDescent="0.35">
      <c r="A14" s="25">
        <f t="shared" si="0"/>
        <v>13</v>
      </c>
      <c r="B14" s="26">
        <v>45364</v>
      </c>
      <c r="C14" s="13" t="s">
        <v>29</v>
      </c>
      <c r="D14" s="14">
        <v>400</v>
      </c>
      <c r="E14" s="1"/>
    </row>
    <row r="15" spans="1:5" x14ac:dyDescent="0.35">
      <c r="A15" s="25">
        <f t="shared" si="0"/>
        <v>14</v>
      </c>
      <c r="B15" s="26">
        <v>45364</v>
      </c>
      <c r="C15" s="13" t="s">
        <v>29</v>
      </c>
      <c r="D15" s="14">
        <v>400</v>
      </c>
      <c r="E15" s="1"/>
    </row>
    <row r="16" spans="1:5" x14ac:dyDescent="0.35">
      <c r="A16" s="25">
        <f t="shared" si="0"/>
        <v>15</v>
      </c>
      <c r="B16" s="26">
        <v>45364</v>
      </c>
      <c r="C16" s="13" t="s">
        <v>29</v>
      </c>
      <c r="D16" s="14">
        <v>400</v>
      </c>
      <c r="E16" s="1"/>
    </row>
    <row r="17" spans="1:5" x14ac:dyDescent="0.35">
      <c r="A17" s="25">
        <f t="shared" si="0"/>
        <v>16</v>
      </c>
      <c r="B17" s="26">
        <v>45364</v>
      </c>
      <c r="C17" s="13" t="s">
        <v>29</v>
      </c>
      <c r="D17" s="14">
        <v>400</v>
      </c>
      <c r="E17" s="1"/>
    </row>
    <row r="18" spans="1:5" x14ac:dyDescent="0.35">
      <c r="A18" s="25">
        <f t="shared" si="0"/>
        <v>17</v>
      </c>
      <c r="B18" s="26">
        <v>45364</v>
      </c>
      <c r="C18" s="13" t="s">
        <v>30</v>
      </c>
      <c r="D18" s="14">
        <v>74000</v>
      </c>
      <c r="E18" s="1"/>
    </row>
    <row r="19" spans="1:5" x14ac:dyDescent="0.35">
      <c r="A19" s="25">
        <f t="shared" si="0"/>
        <v>18</v>
      </c>
      <c r="B19" s="26">
        <v>45364</v>
      </c>
      <c r="C19" s="13" t="s">
        <v>30</v>
      </c>
      <c r="D19" s="14">
        <v>4000</v>
      </c>
      <c r="E19" s="1"/>
    </row>
    <row r="20" spans="1:5" x14ac:dyDescent="0.35">
      <c r="A20" s="25">
        <f t="shared" si="0"/>
        <v>19</v>
      </c>
      <c r="B20" s="27">
        <v>45371</v>
      </c>
      <c r="C20" s="16" t="s">
        <v>35</v>
      </c>
      <c r="D20" s="14">
        <v>2500</v>
      </c>
      <c r="E20" s="1"/>
    </row>
    <row r="21" spans="1:5" x14ac:dyDescent="0.35">
      <c r="A21" s="54" t="s">
        <v>31</v>
      </c>
      <c r="B21" s="55"/>
      <c r="C21" s="56"/>
      <c r="D21" s="36">
        <f>SUM(D2:D20)</f>
        <v>139300</v>
      </c>
      <c r="E21" s="1" t="s">
        <v>122</v>
      </c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</sheetData>
  <mergeCells count="2">
    <mergeCell ref="A21:C21"/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AEBDE-6372-4586-92E6-4A9137F9B248}">
  <dimension ref="A1:E11"/>
  <sheetViews>
    <sheetView workbookViewId="0">
      <selection activeCell="D15" sqref="D15"/>
    </sheetView>
  </sheetViews>
  <sheetFormatPr baseColWidth="10" defaultColWidth="9.1796875" defaultRowHeight="11.5" x14ac:dyDescent="0.25"/>
  <cols>
    <col min="1" max="2" width="9.1796875" style="1"/>
    <col min="3" max="3" width="51.36328125" style="1" bestFit="1" customWidth="1"/>
    <col min="4" max="16384" width="9.1796875" style="1"/>
  </cols>
  <sheetData>
    <row r="1" spans="1:5" x14ac:dyDescent="0.25">
      <c r="A1" s="59" t="s">
        <v>126</v>
      </c>
      <c r="B1" s="59"/>
      <c r="C1" s="59"/>
      <c r="D1" s="59"/>
    </row>
    <row r="2" spans="1:5" x14ac:dyDescent="0.25">
      <c r="A2" s="25">
        <v>1</v>
      </c>
      <c r="B2" s="42">
        <v>45370</v>
      </c>
      <c r="C2" s="13" t="s">
        <v>48</v>
      </c>
      <c r="D2" s="13">
        <v>700</v>
      </c>
    </row>
    <row r="3" spans="1:5" x14ac:dyDescent="0.25">
      <c r="A3" s="25">
        <f t="shared" ref="A3:A10" si="0">1+A2</f>
        <v>2</v>
      </c>
      <c r="B3" s="42">
        <v>45372</v>
      </c>
      <c r="C3" s="13" t="s">
        <v>52</v>
      </c>
      <c r="D3" s="13">
        <v>500</v>
      </c>
    </row>
    <row r="4" spans="1:5" x14ac:dyDescent="0.25">
      <c r="A4" s="25">
        <f t="shared" si="0"/>
        <v>3</v>
      </c>
      <c r="B4" s="42">
        <v>45373</v>
      </c>
      <c r="C4" s="13" t="s">
        <v>124</v>
      </c>
      <c r="D4" s="13">
        <v>900</v>
      </c>
    </row>
    <row r="5" spans="1:5" x14ac:dyDescent="0.25">
      <c r="A5" s="25">
        <f t="shared" si="0"/>
        <v>4</v>
      </c>
      <c r="B5" s="42">
        <v>45374</v>
      </c>
      <c r="C5" s="13" t="s">
        <v>50</v>
      </c>
      <c r="D5" s="13">
        <v>1200</v>
      </c>
    </row>
    <row r="6" spans="1:5" x14ac:dyDescent="0.25">
      <c r="A6" s="25">
        <f t="shared" si="0"/>
        <v>5</v>
      </c>
      <c r="B6" s="42">
        <v>45377</v>
      </c>
      <c r="C6" s="13" t="s">
        <v>51</v>
      </c>
      <c r="D6" s="13">
        <v>1200</v>
      </c>
    </row>
    <row r="7" spans="1:5" x14ac:dyDescent="0.25">
      <c r="A7" s="25">
        <f t="shared" si="0"/>
        <v>6</v>
      </c>
      <c r="B7" s="42">
        <v>45378</v>
      </c>
      <c r="C7" s="13" t="s">
        <v>49</v>
      </c>
      <c r="D7" s="13">
        <v>600</v>
      </c>
    </row>
    <row r="8" spans="1:5" x14ac:dyDescent="0.25">
      <c r="A8" s="25">
        <f t="shared" si="0"/>
        <v>7</v>
      </c>
      <c r="B8" s="42">
        <v>45380</v>
      </c>
      <c r="C8" s="1" t="s">
        <v>123</v>
      </c>
      <c r="D8" s="24">
        <v>1200</v>
      </c>
    </row>
    <row r="9" spans="1:5" x14ac:dyDescent="0.25">
      <c r="A9" s="25">
        <f t="shared" si="0"/>
        <v>8</v>
      </c>
      <c r="B9" s="42">
        <v>45381</v>
      </c>
      <c r="C9" s="13" t="s">
        <v>54</v>
      </c>
      <c r="D9" s="13">
        <v>400</v>
      </c>
    </row>
    <row r="10" spans="1:5" x14ac:dyDescent="0.25">
      <c r="A10" s="25">
        <f t="shared" si="0"/>
        <v>9</v>
      </c>
      <c r="B10" s="42">
        <v>45384</v>
      </c>
      <c r="C10" s="13" t="s">
        <v>53</v>
      </c>
      <c r="D10" s="13">
        <v>500</v>
      </c>
    </row>
    <row r="11" spans="1:5" x14ac:dyDescent="0.25">
      <c r="D11" s="35">
        <f>SUM(D2:D10)</f>
        <v>7200</v>
      </c>
      <c r="E11" s="1" t="s">
        <v>122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 CAISSE MARS 2024</vt:lpstr>
      <vt:lpstr>RELEVE DEPENSES NBU MARS 2024</vt:lpstr>
      <vt:lpstr> DETAILLE FACTURES  REMBOURSER</vt:lpstr>
      <vt:lpstr>DETAILLE DEPLACEMENT MARS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2024-04-25T14:14:41Z</cp:lastPrinted>
  <dcterms:created xsi:type="dcterms:W3CDTF">2015-06-05T18:17:20Z</dcterms:created>
  <dcterms:modified xsi:type="dcterms:W3CDTF">2024-07-25T09:40:59Z</dcterms:modified>
</cp:coreProperties>
</file>