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17E37242-9CAD-45E6-B09F-787BFD4442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ISSE" sheetId="1" r:id="rId1"/>
    <sheet name="RELEVE" sheetId="2" r:id="rId2"/>
    <sheet name="DEPLACEMENT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  <c r="C9" i="3"/>
  <c r="A26" i="2"/>
  <c r="D17" i="2"/>
  <c r="B15" i="2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D12" i="2"/>
  <c r="D27" i="2" s="1"/>
  <c r="A12" i="2"/>
  <c r="A7" i="2"/>
  <c r="A8" i="2" s="1"/>
  <c r="A9" i="2" s="1"/>
  <c r="G29" i="1"/>
  <c r="E50" i="1" l="1"/>
  <c r="E29" i="1"/>
  <c r="G18" i="1"/>
  <c r="D16" i="1"/>
  <c r="G13" i="1"/>
  <c r="C6" i="1" l="1"/>
  <c r="H6" i="1" l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E33" i="1"/>
</calcChain>
</file>

<file path=xl/sharedStrings.xml><?xml version="1.0" encoding="utf-8"?>
<sst xmlns="http://schemas.openxmlformats.org/spreadsheetml/2006/main" count="129" uniqueCount="53">
  <si>
    <t>Fiche de tenue de caisse mai 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</si>
  <si>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</si>
  <si>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</si>
  <si>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</si>
  <si>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</si>
  <si>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</si>
  <si>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</si>
  <si>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</si>
  <si>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</si>
  <si>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</si>
  <si>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</si>
  <si>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</si>
  <si>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>REGLEMENT EN ESPECES,</t>
  </si>
  <si>
    <t>FORFAIT AGENT ENTRETIEN AVRIL 2025</t>
  </si>
  <si>
    <t>ABONNEMENT CANABOX MAI 2025</t>
  </si>
  <si>
    <t>TRAVAUX ELECTRICITE ( REPARTITION DU COURANT DANS LE RESEAU 1er ET 2èM ETAGE POUR ACCES A LINTALLATION D'INTERNET</t>
  </si>
  <si>
    <t>RAMASSAGE DECHET VERT VILLA ADEWUI</t>
  </si>
  <si>
    <t>REGLEMENT SALAIRE NBU TOGO AVRIL 2025</t>
  </si>
  <si>
    <t>ACHAT AMPOULE BUREAU NOUVEAU LOCAUX</t>
  </si>
  <si>
    <t>FRAIS DE NOTES +CNSS+COMPLEMENT FRAIS DE VISA AVRIL 2025</t>
  </si>
  <si>
    <t>DEMONTAGES ET MONTAGES DE BUREAU DE CEO ET FAWAZ</t>
  </si>
  <si>
    <t>ACHAT CASH PAWER GRAND BATIMENT ADEWUI</t>
  </si>
  <si>
    <t>REGLEMENT IMPOT OTR</t>
  </si>
  <si>
    <t>ACHAT DE ONDULEUR WIFI TOGO BENIN</t>
  </si>
  <si>
    <t>FRAIS DE VISITE APPARTEMENT DEMARCHEUR</t>
  </si>
  <si>
    <t xml:space="preserve"> ACHAT GRAND POUBELLE POUR LES LOCAUX ADEWUI</t>
  </si>
  <si>
    <t xml:space="preserve">ACHAT DE PRODUITS ENTRETIEN </t>
  </si>
  <si>
    <t>ACHAT DE CASH PAWER</t>
  </si>
  <si>
    <t>APPRO CAISSE</t>
  </si>
  <si>
    <t>RECEPTION COMMANDE CHINE (FAWAZ)</t>
  </si>
  <si>
    <t>FETES ET CEREMONIE</t>
  </si>
  <si>
    <t>REGLEMENT SALAIRE NBU TOGO MAI 2025</t>
  </si>
  <si>
    <t>REGLEMENT TRAVAUX DE PEINTURES DES SALLES PORTES ANCIEN LOCAUX NETBYUS</t>
  </si>
  <si>
    <t>FRAIS DE DEPLACEMENT BIENVENUE MAI 2025</t>
  </si>
  <si>
    <t>SOLDE 31/5/2025</t>
  </si>
  <si>
    <t xml:space="preserve"> ACHAT CASH PAWER COMPTEUR EAU ADEWUI</t>
  </si>
  <si>
    <t>RELEVE DEPENSES NBU TOGO MAI 2025</t>
  </si>
  <si>
    <t>DÉCADE DU 1er AU 31 mai 2025</t>
  </si>
  <si>
    <t>a</t>
  </si>
  <si>
    <t>ARRÊTE LE 31/05/2025      N°5/2025</t>
  </si>
  <si>
    <t>N°</t>
  </si>
  <si>
    <t>TRAVAUX ELECTRICITE ( REPARTITION DU COURANT DANS LE RESEAU 1er ET 2èM ETAGE POUR ACCES A LINTALLATION D'INTERNET )</t>
  </si>
  <si>
    <t>5'6'7'8'9</t>
  </si>
  <si>
    <t>NON</t>
  </si>
  <si>
    <t>FETES ET CEREMONIE CEO</t>
  </si>
  <si>
    <t>23'24'25'26'27</t>
  </si>
  <si>
    <t>DEPLACEMENT PAIEMENT IMPOTS</t>
  </si>
  <si>
    <t>DEPLACEMENT CFAO CATALOGUE</t>
  </si>
  <si>
    <t xml:space="preserve"> FRAIS DE LIVRAISON GRANG POUBELLE</t>
  </si>
  <si>
    <t>./mai/2025</t>
  </si>
  <si>
    <t>VISITE TRAVAUX DE PEINTURE, ET VISITE ETAT DE LIEU</t>
  </si>
  <si>
    <t>DEPLACEMENT RETRAIT NSIA</t>
  </si>
  <si>
    <t>DETAILLE DEPLACEMENT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</si>
</sst>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F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15" fontId="3" fillId="0" borderId="1" xfId="0" applyNumberFormat="1" applyFont="1" applyBorder="1" applyAlignment="1">
      <alignment horizontal="center"/>
    </xf>
    <xf numFmtId="164" fontId="5" fillId="0" borderId="3" xfId="1" applyNumberFormat="1" applyFont="1" applyBorder="1"/>
    <xf numFmtId="0" fontId="3" fillId="0" borderId="4" xfId="0" applyFont="1" applyBorder="1"/>
    <xf numFmtId="165" fontId="3" fillId="0" borderId="5" xfId="1" applyNumberFormat="1" applyFont="1" applyBorder="1"/>
    <xf numFmtId="0" fontId="3" fillId="0" borderId="5" xfId="0" applyFont="1" applyBorder="1"/>
    <xf numFmtId="164" fontId="0" fillId="0" borderId="0" xfId="0" applyNumberFormat="1"/>
    <xf numFmtId="164" fontId="3" fillId="0" borderId="5" xfId="1" applyNumberFormat="1" applyFont="1" applyBorder="1"/>
    <xf numFmtId="0" fontId="3" fillId="0" borderId="6" xfId="0" applyFont="1" applyBorder="1"/>
    <xf numFmtId="165" fontId="3" fillId="0" borderId="7" xfId="1" applyNumberFormat="1" applyFont="1" applyBorder="1"/>
    <xf numFmtId="164" fontId="3" fillId="0" borderId="8" xfId="1" applyNumberFormat="1" applyFont="1" applyBorder="1"/>
    <xf numFmtId="165" fontId="0" fillId="0" borderId="0" xfId="1" applyNumberFormat="1" applyFont="1"/>
    <xf numFmtId="15" fontId="6" fillId="0" borderId="1" xfId="0" applyNumberFormat="1" applyFont="1" applyBorder="1" applyAlignment="1">
      <alignment horizontal="center"/>
    </xf>
    <xf numFmtId="0" fontId="6" fillId="0" borderId="6" xfId="0" applyFont="1" applyBorder="1"/>
    <xf numFmtId="15" fontId="7" fillId="0" borderId="1" xfId="0" applyNumberFormat="1" applyFont="1" applyBorder="1" applyAlignment="1">
      <alignment horizontal="center"/>
    </xf>
    <xf numFmtId="165" fontId="7" fillId="0" borderId="5" xfId="1" applyNumberFormat="1" applyFont="1" applyBorder="1"/>
    <xf numFmtId="0" fontId="7" fillId="0" borderId="6" xfId="0" applyFont="1" applyBorder="1"/>
    <xf numFmtId="15" fontId="3" fillId="0" borderId="5" xfId="0" applyNumberFormat="1" applyFont="1" applyBorder="1"/>
    <xf numFmtId="0" fontId="3" fillId="0" borderId="9" xfId="0" applyFont="1" applyBorder="1"/>
    <xf numFmtId="15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5" fillId="0" borderId="5" xfId="0" applyNumberFormat="1" applyFont="1" applyBorder="1"/>
    <xf numFmtId="0" fontId="3" fillId="4" borderId="10" xfId="0" applyFont="1" applyFill="1" applyBorder="1"/>
    <xf numFmtId="164" fontId="3" fillId="4" borderId="11" xfId="0" applyNumberFormat="1" applyFont="1" applyFill="1" applyBorder="1"/>
    <xf numFmtId="0" fontId="3" fillId="0" borderId="12" xfId="0" applyFont="1" applyBorder="1"/>
    <xf numFmtId="165" fontId="2" fillId="0" borderId="0" xfId="1" applyNumberFormat="1" applyFont="1" applyBorder="1"/>
    <xf numFmtId="165" fontId="0" fillId="0" borderId="0" xfId="0" applyNumberFormat="1"/>
    <xf numFmtId="43" fontId="3" fillId="0" borderId="0" xfId="1" applyFont="1"/>
    <xf numFmtId="0" fontId="5" fillId="0" borderId="5" xfId="0" applyFont="1" applyBorder="1"/>
    <xf numFmtId="15" fontId="3" fillId="0" borderId="0" xfId="0" applyNumberFormat="1" applyFont="1"/>
    <xf numFmtId="165" fontId="3" fillId="0" borderId="0" xfId="1" applyNumberFormat="1" applyFont="1"/>
    <xf numFmtId="164" fontId="8" fillId="0" borderId="0" xfId="0" applyNumberFormat="1" applyFont="1"/>
    <xf numFmtId="43" fontId="5" fillId="0" borderId="0" xfId="1" applyFont="1"/>
    <xf numFmtId="0" fontId="4" fillId="2" borderId="0" xfId="0" applyFont="1" applyFill="1" applyAlignment="1">
      <alignment horizontal="center"/>
    </xf>
    <xf numFmtId="15" fontId="3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5" borderId="5" xfId="0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5" fontId="3" fillId="0" borderId="8" xfId="0" applyNumberFormat="1" applyFont="1" applyBorder="1" applyAlignment="1">
      <alignment horizontal="center" vertical="center"/>
    </xf>
    <xf numFmtId="15" fontId="6" fillId="0" borderId="8" xfId="0" applyNumberFormat="1" applyFont="1" applyBorder="1" applyAlignment="1">
      <alignment horizontal="center" vertical="center"/>
    </xf>
    <xf numFmtId="15" fontId="7" fillId="0" borderId="8" xfId="0" applyNumberFormat="1" applyFont="1" applyBorder="1" applyAlignment="1">
      <alignment horizontal="center" vertical="center"/>
    </xf>
    <xf numFmtId="15" fontId="3" fillId="0" borderId="13" xfId="0" applyNumberFormat="1" applyFont="1" applyBorder="1" applyAlignment="1">
      <alignment horizontal="center" vertical="center"/>
    </xf>
    <xf numFmtId="0" fontId="3" fillId="6" borderId="6" xfId="0" applyFont="1" applyFill="1" applyBorder="1"/>
    <xf numFmtId="165" fontId="3" fillId="6" borderId="7" xfId="1" applyNumberFormat="1" applyFont="1" applyFill="1" applyBorder="1"/>
    <xf numFmtId="0" fontId="3" fillId="7" borderId="5" xfId="0" applyFont="1" applyFill="1" applyBorder="1"/>
    <xf numFmtId="0" fontId="3" fillId="8" borderId="10" xfId="0" applyFont="1" applyFill="1" applyBorder="1"/>
    <xf numFmtId="164" fontId="3" fillId="8" borderId="11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C7A93A9-11C7-4C94-BBD3-FAD65AC379D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F2F46E3-17D8-4E27-ACAC-58D7AAF88DF2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1EB06CD-B8F8-4692-A0B5-155777F2679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139BC9D-A3AB-4130-9566-4591885E9192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91D58F0C-5090-492A-8CC8-A745AEEDEEC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94668289-8B8C-4549-8D05-04C42DFFA9D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F7B1CFC-B10F-4201-AA13-8BFF1FDDC8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7A2CAA05-77AB-4E67-B35C-C1B94A1FF03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4C947078-DAB6-4144-A76A-0F05BDE46B41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7210A2D-F82E-49BA-8BB5-40A14BDAA91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F55F750A-B41C-4DC9-B2C9-ABFA2DFF00B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CF65105-5A83-4C90-B5C2-103C1684669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451014C6-FA3E-4731-8DE1-921E3E6EB24D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93ACB8C-D410-4D24-9EF9-4376EE9B06C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6398B16-52CC-40D6-B9C2-A139D535D53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47D16EE-51A2-4829-B452-681D4B94F708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3F79702-604A-470E-91F7-D33234286A94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11592D28-E717-4143-938E-8CAE6B92E754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2CD5876-E86E-48F3-A48F-23C27117189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D0D1832-E0CB-404A-8D1B-549E42F44767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F4CDC9D4-0DC8-49A5-BD0A-45BC13AFD861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9F9762ED-87C6-444D-9311-19DFD331A276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43B1952F-3942-48A7-872B-394F7DBAA0E8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7E5AB95-25E6-40B7-8A1B-64AE4B5BC99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BBBDE63-6775-4A5C-83DE-19283B32AEF5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B1B4EE69-3DAE-473A-BB79-DED7E62A6DF7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AC57610-BC62-4BA5-AB45-898BA339435B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43DC7E6C-BE7A-45AB-812C-A65C4FE41288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FF7A0253-CC58-4900-BAD0-AC0FAA397E5F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3649C9F-DE32-4FFC-9FB3-F4CD23E9D3E3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6A34FE85-7A8A-4395-9D71-95223378EA5E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E9D2008-8F5E-4E02-8DE6-5A375637717D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414E72F1-C657-4184-8D39-214B3CF0CDB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587DEE92-62E6-44F1-AB88-0A0006552A87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504FFA8E-E5D3-4806-B608-8B9B9562B79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8B6C063F-94F9-464D-9662-1C39945BBBA9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C579DBEF-243B-4E4A-92A8-C32BED029254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B02B4BD-BF27-492D-9DD6-51F62DE11AC6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87007692-A68B-4E78-84B6-5FDC2E761F98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E55149AC-5901-44D1-B982-5236C562434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E1DF9D7-282B-4A67-AA3B-88EA569F219E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4424DFA6-5A27-42EC-9B7C-EF0CFC7374E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B84F47E1-C97B-4205-ACA8-487739BD3E54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CAA748E5-B9F7-439F-901C-DDDC02044E3F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15683463-BEFF-4F03-905A-404E3A76A0E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C05A4CE-140A-41E3-A5A5-01631A405381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AD437526-0BFE-4764-8F04-B4350A938CD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46A39692-155F-4944-BCAD-DD7CFAA52B71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FDC71BCE-5E12-449F-9820-2FDE149FC497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D894E333-C447-44DE-A6C1-2DB505E5BECF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C563AD91-93F3-4ADB-8482-AAC85FB38D7F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A2204504-9D93-4619-BD37-BE12F51E204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3D33638-0971-4F4A-97EF-F170F28537CB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F281D8F0-A576-4A1F-9A21-315DC29507E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0AA5226-B4C8-40CD-95A8-4DA5D294F35D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A7A83467-EE78-413D-BEDA-9BBCD86A872C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9CCEA849-30CE-4E37-9835-E3913F9343B3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6C04CFC8-19C2-49E0-8A0E-16BC460B65CC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3A31C844-E142-47FC-AC35-579B2B114F8E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724DABA3-DC9D-4C26-9A3C-E218A88819A2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AE92F03A-8D1E-4DEE-ADDB-768498DB3764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0B052CA2-3299-4ED3-A5D3-2F09F3308281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501C0D11-8044-414B-924B-0D31086DD596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BD456C63-F3EE-411F-B9EC-76BA155433F6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29EEAE68-77CD-4AB1-8F77-21749B97C233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C2E7FED1-9C5A-43BA-AC76-F593EE6ED5B8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96444F3-8547-4399-9BCE-A78E1DE424FE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235BAF9-6FF9-46D5-908E-B1D8691848E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F038AE8-0FB2-44F1-8337-2ED698FE9E4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C7B5902-21EC-4816-B4B1-314D2AF7EB3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4FECA31-043F-463D-AFDF-35AFC07A16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14BF172-A838-446E-A3F7-CCF21AC2406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9FCBEC45-859E-4FCD-BC15-7C26FB4588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6F60EE7-7C6E-41C5-8455-D57B3E3B90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DED92F6-81FF-4A58-BF82-F43573503D0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5CC51008-80E3-4284-97B4-1A0F390BEB9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C0D6147E-8AB5-4A9A-8235-A9FB883941F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A7E967F-8F25-4E57-BA1D-176EFE981C4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B78FACBC-F8DB-4BC5-9B9E-E21034B0E5C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74B1FFB6-6CA3-4AB5-8385-1799E971608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BF98DED9-1850-4277-A495-2EB9895E16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BROU"/>
      <sheetName val="RELEVE MAI 2025"/>
      <sheetName val="DETAILLE DEPLACEMENT MAI"/>
      <sheetName val="BROULLON MAI"/>
      <sheetName val="DEPENSES JUIN 2025"/>
      <sheetName val="Feuil2"/>
      <sheetName val="PROPRIETAIRE"/>
      <sheetName val="TRAVAUX NETBYUS"/>
      <sheetName val="PREVISION JUIN 2025"/>
      <sheetName val="REMBOURSEMENT M RICARDO"/>
      <sheetName val="PREVISION JUILLET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8">
          <cell r="H38">
            <v>3506325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D1" workbookViewId="0">
      <selection activeCell="F34" sqref="F34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106.363281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22.90625" style="1" customWidth="1"/>
    <col min="11" max="11" width="12.453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1" customFormat="1" ht="14.5" x14ac:dyDescent="0.3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1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customFormat="1" ht="14.5" x14ac:dyDescent="0.35">
      <c r="A3" s="41" t="s">
        <v>0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customFormat="1" ht="35.5" x14ac:dyDescent="0.35">
      <c r="A5" s="3" t="s">
        <v>1</v>
      </c>
      <c r="B5" s="4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6" t="s">
        <v>7</v>
      </c>
      <c r="H5" s="5" t="s">
        <v>8</v>
      </c>
      <c r="I5" s="7" t="s">
        <v>9</v>
      </c>
      <c r="J5" s="7" t="s">
        <v>10</v>
      </c>
    </row>
    <row r="6" spans="1:11" customFormat="1" ht="14.5" x14ac:dyDescent="0.35">
      <c r="A6" s="8"/>
      <c r="B6" s="9">
        <v>45778</v>
      </c>
      <c r="C6" s="10">
        <f>+'[1]DEPENSES AVRIL 2025'!H38</f>
        <v>3506325</v>
      </c>
      <c r="D6" s="9">
        <v>45778</v>
      </c>
      <c r="E6" s="8"/>
      <c r="F6" s="11" t="s">
        <v>11</v>
      </c>
      <c r="G6" s="12">
        <v>0</v>
      </c>
      <c r="H6" s="12">
        <f>+C6</f>
        <v>3506325</v>
      </c>
      <c r="I6" s="13" t="s">
        <v>12</v>
      </c>
      <c r="J6" s="13"/>
      <c r="K6" s="14"/>
    </row>
    <row r="7" spans="1:11" customFormat="1" ht="14.5" x14ac:dyDescent="0.35">
      <c r="A7" s="13"/>
      <c r="B7" s="9"/>
      <c r="C7" s="15"/>
      <c r="D7" s="9">
        <v>45782</v>
      </c>
      <c r="E7" s="13"/>
      <c r="F7" s="16" t="s">
        <v>13</v>
      </c>
      <c r="G7" s="17">
        <v>20000</v>
      </c>
      <c r="H7" s="18">
        <f>+H6-G7</f>
        <v>3486325</v>
      </c>
      <c r="I7" s="13" t="s">
        <v>12</v>
      </c>
      <c r="J7" s="13"/>
    </row>
    <row r="8" spans="1:11" customFormat="1" ht="14.5" x14ac:dyDescent="0.35">
      <c r="A8" s="13"/>
      <c r="B8" s="9">
        <v>45783</v>
      </c>
      <c r="C8" s="15"/>
      <c r="D8" s="9">
        <v>45783</v>
      </c>
      <c r="E8" s="12"/>
      <c r="F8" s="16" t="s">
        <v>14</v>
      </c>
      <c r="G8" s="17">
        <v>55000</v>
      </c>
      <c r="H8" s="18">
        <f t="shared" ref="H8:H28" si="0">+H7-G8</f>
        <v>3431325</v>
      </c>
      <c r="I8" s="13" t="s">
        <v>12</v>
      </c>
      <c r="J8" s="13"/>
      <c r="K8" s="19"/>
    </row>
    <row r="9" spans="1:11" customFormat="1" ht="14.5" x14ac:dyDescent="0.35">
      <c r="A9" s="13"/>
      <c r="B9" s="9"/>
      <c r="C9" s="15"/>
      <c r="D9" s="20">
        <v>45783</v>
      </c>
      <c r="E9" s="12"/>
      <c r="F9" s="21" t="s">
        <v>15</v>
      </c>
      <c r="G9" s="17">
        <v>6500</v>
      </c>
      <c r="H9" s="18">
        <f t="shared" si="0"/>
        <v>3424825</v>
      </c>
      <c r="I9" s="13" t="s">
        <v>12</v>
      </c>
      <c r="J9" s="13"/>
      <c r="K9" s="19"/>
    </row>
    <row r="10" spans="1:11" customFormat="1" ht="14.5" x14ac:dyDescent="0.35">
      <c r="A10" s="13"/>
      <c r="B10" s="9"/>
      <c r="C10" s="15"/>
      <c r="D10" s="9">
        <v>45783</v>
      </c>
      <c r="E10" s="12"/>
      <c r="F10" s="16" t="s">
        <v>16</v>
      </c>
      <c r="G10" s="17">
        <v>3000</v>
      </c>
      <c r="H10" s="18">
        <f t="shared" si="0"/>
        <v>3421825</v>
      </c>
      <c r="I10" s="13" t="s">
        <v>12</v>
      </c>
      <c r="J10" s="13"/>
      <c r="K10" s="19"/>
    </row>
    <row r="11" spans="1:11" customFormat="1" ht="14.5" x14ac:dyDescent="0.35">
      <c r="A11" s="13"/>
      <c r="B11" s="9">
        <v>45784</v>
      </c>
      <c r="C11" s="15"/>
      <c r="D11" s="9">
        <v>45784</v>
      </c>
      <c r="E11" s="12"/>
      <c r="F11" s="16" t="s">
        <v>17</v>
      </c>
      <c r="G11" s="17">
        <v>1167000</v>
      </c>
      <c r="H11" s="18">
        <f t="shared" si="0"/>
        <v>2254825</v>
      </c>
      <c r="I11" s="13" t="s">
        <v>12</v>
      </c>
      <c r="J11" s="13"/>
      <c r="K11" s="19"/>
    </row>
    <row r="12" spans="1:11" customFormat="1" ht="14.5" x14ac:dyDescent="0.35">
      <c r="A12" s="13"/>
      <c r="B12" s="9"/>
      <c r="C12" s="15"/>
      <c r="D12" s="9">
        <v>45785</v>
      </c>
      <c r="E12" s="12"/>
      <c r="F12" s="16" t="s">
        <v>18</v>
      </c>
      <c r="G12" s="17">
        <v>1000</v>
      </c>
      <c r="H12" s="18">
        <f t="shared" si="0"/>
        <v>2253825</v>
      </c>
      <c r="I12" s="13" t="s">
        <v>12</v>
      </c>
      <c r="J12" s="13"/>
      <c r="K12" s="19"/>
    </row>
    <row r="13" spans="1:11" customFormat="1" ht="14.5" x14ac:dyDescent="0.35">
      <c r="A13" s="13"/>
      <c r="B13" s="9"/>
      <c r="C13" s="15"/>
      <c r="D13" s="22">
        <v>45786</v>
      </c>
      <c r="E13" s="23"/>
      <c r="F13" s="24" t="s">
        <v>35</v>
      </c>
      <c r="G13" s="17">
        <f>1150+1150+2200+2200+2200</f>
        <v>8900</v>
      </c>
      <c r="H13" s="18">
        <f t="shared" si="0"/>
        <v>2244925</v>
      </c>
      <c r="I13" s="13" t="s">
        <v>12</v>
      </c>
      <c r="J13" s="13"/>
      <c r="K13" s="19"/>
    </row>
    <row r="14" spans="1:11" customFormat="1" ht="14.5" x14ac:dyDescent="0.35">
      <c r="A14" s="13"/>
      <c r="B14" s="9"/>
      <c r="C14" s="15"/>
      <c r="D14" s="9">
        <v>45786</v>
      </c>
      <c r="E14" s="12"/>
      <c r="F14" s="16" t="s">
        <v>19</v>
      </c>
      <c r="G14" s="17">
        <v>256500</v>
      </c>
      <c r="H14" s="18">
        <f t="shared" si="0"/>
        <v>1988425</v>
      </c>
      <c r="I14" s="13" t="s">
        <v>12</v>
      </c>
      <c r="J14" s="13"/>
    </row>
    <row r="15" spans="1:11" customFormat="1" ht="14.5" x14ac:dyDescent="0.35">
      <c r="A15" s="13"/>
      <c r="B15" s="9"/>
      <c r="C15" s="15"/>
      <c r="D15" s="9">
        <v>45786</v>
      </c>
      <c r="E15" s="12"/>
      <c r="F15" s="24" t="s">
        <v>20</v>
      </c>
      <c r="G15" s="17">
        <v>10000</v>
      </c>
      <c r="H15" s="18">
        <f t="shared" si="0"/>
        <v>1978425</v>
      </c>
      <c r="I15" s="13" t="s">
        <v>12</v>
      </c>
      <c r="J15" s="13"/>
    </row>
    <row r="16" spans="1:11" customFormat="1" ht="14.5" x14ac:dyDescent="0.35">
      <c r="A16" s="13"/>
      <c r="B16" s="9"/>
      <c r="C16" s="15"/>
      <c r="D16" s="9">
        <f>+D15</f>
        <v>45786</v>
      </c>
      <c r="E16" s="13"/>
      <c r="F16" s="16" t="s">
        <v>21</v>
      </c>
      <c r="G16" s="17">
        <v>12150</v>
      </c>
      <c r="H16" s="18">
        <f t="shared" si="0"/>
        <v>1966275</v>
      </c>
      <c r="I16" s="13" t="s">
        <v>12</v>
      </c>
      <c r="J16" s="13"/>
    </row>
    <row r="17" spans="1:14" customFormat="1" ht="14.5" x14ac:dyDescent="0.35">
      <c r="A17" s="13"/>
      <c r="B17" s="9"/>
      <c r="C17" s="15"/>
      <c r="D17" s="42">
        <v>45789</v>
      </c>
      <c r="E17" s="13"/>
      <c r="F17" s="16" t="s">
        <v>22</v>
      </c>
      <c r="G17" s="17">
        <v>463500</v>
      </c>
      <c r="H17" s="18">
        <f t="shared" si="0"/>
        <v>1502775</v>
      </c>
      <c r="I17" s="13" t="s">
        <v>12</v>
      </c>
      <c r="J17" s="13"/>
    </row>
    <row r="18" spans="1:14" customFormat="1" ht="14.5" x14ac:dyDescent="0.35">
      <c r="A18" s="13"/>
      <c r="B18" s="9"/>
      <c r="C18" s="15"/>
      <c r="D18" s="42">
        <v>45789</v>
      </c>
      <c r="E18" s="13"/>
      <c r="F18" s="16" t="s">
        <v>23</v>
      </c>
      <c r="G18" s="17">
        <f>14000*3</f>
        <v>42000</v>
      </c>
      <c r="H18" s="18">
        <f t="shared" si="0"/>
        <v>1460775</v>
      </c>
      <c r="I18" s="13" t="s">
        <v>12</v>
      </c>
      <c r="J18" s="13"/>
    </row>
    <row r="19" spans="1:14" customFormat="1" ht="14.5" x14ac:dyDescent="0.35">
      <c r="A19" s="13"/>
      <c r="B19" s="9"/>
      <c r="C19" s="15"/>
      <c r="D19" s="42">
        <v>45798</v>
      </c>
      <c r="E19" s="13"/>
      <c r="F19" s="16" t="s">
        <v>24</v>
      </c>
      <c r="G19" s="17">
        <v>4000</v>
      </c>
      <c r="H19" s="18">
        <f t="shared" si="0"/>
        <v>1456775</v>
      </c>
      <c r="I19" s="13" t="s">
        <v>12</v>
      </c>
      <c r="J19" s="13"/>
    </row>
    <row r="20" spans="1:14" customFormat="1" ht="14.5" x14ac:dyDescent="0.35">
      <c r="A20" s="13"/>
      <c r="B20" s="9"/>
      <c r="C20" s="15"/>
      <c r="D20" s="42">
        <v>45798</v>
      </c>
      <c r="E20" s="13"/>
      <c r="F20" s="16" t="s">
        <v>25</v>
      </c>
      <c r="G20" s="17">
        <v>5000</v>
      </c>
      <c r="H20" s="18">
        <f t="shared" si="0"/>
        <v>1451775</v>
      </c>
      <c r="I20" s="13" t="s">
        <v>12</v>
      </c>
      <c r="J20" s="13"/>
    </row>
    <row r="21" spans="1:14" customFormat="1" ht="14.5" x14ac:dyDescent="0.35">
      <c r="A21" s="13"/>
      <c r="B21" s="9"/>
      <c r="C21" s="15"/>
      <c r="D21" s="42">
        <v>45798</v>
      </c>
      <c r="E21" s="13"/>
      <c r="F21" s="16" t="s">
        <v>26</v>
      </c>
      <c r="G21" s="17">
        <v>14450</v>
      </c>
      <c r="H21" s="18">
        <f t="shared" si="0"/>
        <v>1437325</v>
      </c>
      <c r="I21" s="13" t="s">
        <v>12</v>
      </c>
      <c r="J21" s="13"/>
    </row>
    <row r="22" spans="1:14" customFormat="1" ht="14.5" x14ac:dyDescent="0.35">
      <c r="A22" s="13"/>
      <c r="B22" s="9"/>
      <c r="C22" s="15"/>
      <c r="D22" s="42">
        <v>45799</v>
      </c>
      <c r="E22" s="12"/>
      <c r="F22" s="16" t="s">
        <v>27</v>
      </c>
      <c r="G22" s="17">
        <v>15250</v>
      </c>
      <c r="H22" s="18">
        <f t="shared" si="0"/>
        <v>1422075</v>
      </c>
      <c r="I22" s="13" t="s">
        <v>12</v>
      </c>
      <c r="J22" s="13"/>
    </row>
    <row r="23" spans="1:14" customFormat="1" ht="14.5" x14ac:dyDescent="0.35">
      <c r="A23" s="13"/>
      <c r="B23" s="9"/>
      <c r="C23" s="15"/>
      <c r="D23" s="42">
        <v>45804</v>
      </c>
      <c r="E23" s="12">
        <v>4000000</v>
      </c>
      <c r="F23" s="16" t="s">
        <v>28</v>
      </c>
      <c r="G23" s="17">
        <v>0</v>
      </c>
      <c r="H23" s="18">
        <f>+H22+E23</f>
        <v>5422075</v>
      </c>
      <c r="I23" s="13" t="s">
        <v>12</v>
      </c>
      <c r="J23" s="13"/>
    </row>
    <row r="24" spans="1:14" customFormat="1" ht="14.5" x14ac:dyDescent="0.35">
      <c r="A24" s="13"/>
      <c r="B24" s="9"/>
      <c r="C24" s="15"/>
      <c r="D24" s="42">
        <v>45806</v>
      </c>
      <c r="E24" s="13"/>
      <c r="F24" s="16" t="s">
        <v>29</v>
      </c>
      <c r="G24" s="17">
        <v>250000</v>
      </c>
      <c r="H24" s="18">
        <f>+H23-G24</f>
        <v>5172075</v>
      </c>
      <c r="I24" s="13" t="s">
        <v>12</v>
      </c>
      <c r="J24" s="13"/>
    </row>
    <row r="25" spans="1:14" customFormat="1" ht="14.5" x14ac:dyDescent="0.35">
      <c r="A25" s="13"/>
      <c r="B25" s="9"/>
      <c r="C25" s="15"/>
      <c r="D25" s="42">
        <v>45806</v>
      </c>
      <c r="E25" s="13"/>
      <c r="F25" s="16" t="s">
        <v>30</v>
      </c>
      <c r="G25" s="17">
        <v>300000</v>
      </c>
      <c r="H25" s="18">
        <f t="shared" si="0"/>
        <v>4872075</v>
      </c>
      <c r="I25" s="13" t="s">
        <v>12</v>
      </c>
      <c r="J25" s="13"/>
    </row>
    <row r="26" spans="1:14" customFormat="1" ht="14.5" x14ac:dyDescent="0.35">
      <c r="A26" s="13"/>
      <c r="B26" s="9"/>
      <c r="C26" s="15"/>
      <c r="D26" s="42">
        <v>45806</v>
      </c>
      <c r="E26" s="13"/>
      <c r="F26" s="16" t="s">
        <v>31</v>
      </c>
      <c r="G26" s="17">
        <v>1167000</v>
      </c>
      <c r="H26" s="18">
        <f t="shared" si="0"/>
        <v>3705075</v>
      </c>
      <c r="I26" s="13" t="s">
        <v>12</v>
      </c>
      <c r="J26" s="13"/>
    </row>
    <row r="27" spans="1:14" customFormat="1" ht="14.5" x14ac:dyDescent="0.35">
      <c r="A27" s="13"/>
      <c r="B27" s="9"/>
      <c r="C27" s="15"/>
      <c r="D27" s="42">
        <v>45807</v>
      </c>
      <c r="E27" s="13"/>
      <c r="F27" s="26" t="s">
        <v>32</v>
      </c>
      <c r="G27" s="17">
        <v>168000</v>
      </c>
      <c r="H27" s="18">
        <f t="shared" si="0"/>
        <v>3537075</v>
      </c>
      <c r="I27" s="13" t="s">
        <v>12</v>
      </c>
      <c r="J27" s="13"/>
    </row>
    <row r="28" spans="1:14" customFormat="1" ht="14.5" x14ac:dyDescent="0.35">
      <c r="A28" s="13"/>
      <c r="B28" s="27"/>
      <c r="C28" s="15"/>
      <c r="D28" s="42">
        <v>45807</v>
      </c>
      <c r="E28" s="13"/>
      <c r="F28" s="13" t="s">
        <v>33</v>
      </c>
      <c r="G28" s="12">
        <v>3800</v>
      </c>
      <c r="H28" s="18">
        <f t="shared" si="0"/>
        <v>3533275</v>
      </c>
      <c r="I28" s="13" t="s">
        <v>12</v>
      </c>
      <c r="J28" s="13"/>
    </row>
    <row r="29" spans="1:14" customFormat="1" ht="14.5" x14ac:dyDescent="0.35">
      <c r="A29" s="13"/>
      <c r="B29" s="28"/>
      <c r="C29" s="13"/>
      <c r="D29" s="13"/>
      <c r="E29" s="29">
        <f>SUM(E6:E27)</f>
        <v>4000000</v>
      </c>
      <c r="F29" s="30"/>
      <c r="G29" s="31">
        <f>SUM(G6:G28)</f>
        <v>3973050</v>
      </c>
      <c r="H29" s="32"/>
      <c r="I29" s="13"/>
      <c r="J29" s="13"/>
      <c r="N29" s="33"/>
    </row>
    <row r="30" spans="1:14" customFormat="1" ht="14.5" x14ac:dyDescent="0.35">
      <c r="A30" s="1"/>
      <c r="B30" s="1"/>
      <c r="C30" s="1"/>
      <c r="D30" s="1"/>
      <c r="E30" s="1"/>
      <c r="F30" s="1"/>
      <c r="G30" s="2"/>
      <c r="H30" s="1"/>
      <c r="I30" s="34"/>
      <c r="L30" s="33"/>
    </row>
    <row r="31" spans="1:14" x14ac:dyDescent="0.25">
      <c r="E31" s="35"/>
    </row>
    <row r="32" spans="1:14" x14ac:dyDescent="0.25">
      <c r="E32" s="35"/>
      <c r="H32" s="36" t="s">
        <v>34</v>
      </c>
      <c r="I32" s="37"/>
    </row>
    <row r="33" spans="5:10" x14ac:dyDescent="0.25">
      <c r="E33" s="38">
        <f>+E29+C6</f>
        <v>7506325</v>
      </c>
      <c r="G33" s="2"/>
      <c r="H33" s="29">
        <f>+E29+C6-G29</f>
        <v>3533275</v>
      </c>
      <c r="I33" s="39"/>
      <c r="J33" s="2"/>
    </row>
    <row r="34" spans="5:10" x14ac:dyDescent="0.25">
      <c r="E34" s="40"/>
      <c r="I34" s="38"/>
      <c r="J34" s="2"/>
    </row>
    <row r="35" spans="5:10" x14ac:dyDescent="0.25">
      <c r="E35" s="35"/>
      <c r="H35" s="2"/>
      <c r="I35" s="2"/>
      <c r="J35" s="2"/>
    </row>
    <row r="36" spans="5:10" x14ac:dyDescent="0.25">
      <c r="H36" s="2"/>
      <c r="I36" s="2"/>
    </row>
    <row r="37" spans="5:10" x14ac:dyDescent="0.25">
      <c r="G37" s="2"/>
      <c r="I37" s="2"/>
    </row>
    <row r="38" spans="5:10" x14ac:dyDescent="0.25">
      <c r="H38" s="2"/>
      <c r="I38" s="2"/>
    </row>
    <row r="39" spans="5:10" x14ac:dyDescent="0.25">
      <c r="G39" s="2"/>
    </row>
    <row r="40" spans="5:10" x14ac:dyDescent="0.25">
      <c r="G40" s="2"/>
    </row>
    <row r="50" spans="5:5" x14ac:dyDescent="0.25">
      <c r="E50" s="1">
        <f>12000+3000</f>
        <v>15000</v>
      </c>
    </row>
    <row r="51" spans="5:5" x14ac:dyDescent="0.25">
      <c r="E51" s="1">
        <v>5000</v>
      </c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EDAA-0A21-4BE5-87ED-C98597827910}">
  <dimension ref="A1:J38"/>
  <sheetViews>
    <sheetView topLeftCell="A13" workbookViewId="0">
      <selection activeCell="D29" sqref="D29"/>
    </sheetView>
  </sheetViews>
  <sheetFormatPr baseColWidth="10" defaultColWidth="9.1796875" defaultRowHeight="11.5" x14ac:dyDescent="0.25"/>
  <cols>
    <col min="1" max="1" width="12.6328125" style="1" bestFit="1" customWidth="1"/>
    <col min="2" max="2" width="10.54296875" style="1" customWidth="1"/>
    <col min="3" max="3" width="108.54296875" style="1" bestFit="1" customWidth="1"/>
    <col min="4" max="4" width="17.1796875" style="1" customWidth="1"/>
    <col min="5" max="5" width="21.453125" style="1" bestFit="1" customWidth="1"/>
    <col min="6" max="6" width="22.90625" style="1" customWidth="1"/>
    <col min="7" max="7" width="12.453125" style="1" bestFit="1" customWidth="1"/>
    <col min="8" max="8" width="9.1796875" style="1"/>
    <col min="9" max="10" width="10.1796875" style="1" bestFit="1" customWidth="1"/>
    <col min="11" max="11" width="9.1796875" style="1"/>
    <col min="12" max="13" width="10.81640625" style="1" bestFit="1" customWidth="1"/>
    <col min="14" max="16384" width="9.1796875" style="1"/>
  </cols>
  <sheetData>
    <row r="1" spans="1:7" customFormat="1" ht="14.5" x14ac:dyDescent="0.35">
      <c r="B1" s="1"/>
      <c r="C1" s="43" t="s">
        <v>36</v>
      </c>
      <c r="D1" s="43"/>
      <c r="E1" s="43"/>
      <c r="F1" s="1"/>
    </row>
    <row r="2" spans="1:7" customFormat="1" ht="14.5" x14ac:dyDescent="0.35">
      <c r="B2" s="1"/>
      <c r="C2" s="43" t="s">
        <v>37</v>
      </c>
      <c r="D2" s="43"/>
      <c r="E2" s="43"/>
      <c r="F2" s="1" t="s">
        <v>38</v>
      </c>
    </row>
    <row r="3" spans="1:7" customFormat="1" ht="14.5" x14ac:dyDescent="0.35">
      <c r="B3" s="1"/>
      <c r="C3" s="43" t="s">
        <v>39</v>
      </c>
      <c r="D3" s="43"/>
      <c r="E3" s="43"/>
      <c r="F3" s="1"/>
    </row>
    <row r="4" spans="1:7" customFormat="1" ht="14.5" x14ac:dyDescent="0.35">
      <c r="B4" s="1"/>
      <c r="C4" s="1"/>
      <c r="D4" s="1"/>
      <c r="E4" s="1"/>
      <c r="F4" s="1"/>
    </row>
    <row r="5" spans="1:7" customFormat="1" ht="23" x14ac:dyDescent="0.35">
      <c r="A5" s="44" t="s">
        <v>40</v>
      </c>
      <c r="B5" s="45" t="s">
        <v>4</v>
      </c>
      <c r="C5" s="4" t="s">
        <v>6</v>
      </c>
      <c r="D5" s="6" t="s">
        <v>7</v>
      </c>
      <c r="E5" s="7" t="s">
        <v>9</v>
      </c>
      <c r="F5" s="7" t="s">
        <v>10</v>
      </c>
    </row>
    <row r="6" spans="1:7" customFormat="1" ht="14.5" x14ac:dyDescent="0.35">
      <c r="A6" s="46">
        <v>1</v>
      </c>
      <c r="B6" s="47">
        <v>45782</v>
      </c>
      <c r="C6" s="16" t="s">
        <v>13</v>
      </c>
      <c r="D6" s="17">
        <v>20000</v>
      </c>
      <c r="E6" s="13" t="s">
        <v>12</v>
      </c>
      <c r="F6" s="13"/>
    </row>
    <row r="7" spans="1:7" customFormat="1" ht="14.5" x14ac:dyDescent="0.35">
      <c r="A7" s="46">
        <f>+A6+1</f>
        <v>2</v>
      </c>
      <c r="B7" s="47">
        <v>45783</v>
      </c>
      <c r="C7" s="16" t="s">
        <v>14</v>
      </c>
      <c r="D7" s="17">
        <v>55000</v>
      </c>
      <c r="E7" s="13" t="s">
        <v>12</v>
      </c>
      <c r="F7" s="13"/>
      <c r="G7" s="19"/>
    </row>
    <row r="8" spans="1:7" customFormat="1" ht="14.5" x14ac:dyDescent="0.35">
      <c r="A8" s="46">
        <f t="shared" ref="A8:A26" si="0">+A7+1</f>
        <v>3</v>
      </c>
      <c r="B8" s="48">
        <v>45783</v>
      </c>
      <c r="C8" s="21" t="s">
        <v>41</v>
      </c>
      <c r="D8" s="17">
        <v>6500</v>
      </c>
      <c r="E8" s="13" t="s">
        <v>12</v>
      </c>
      <c r="F8" s="13"/>
      <c r="G8" s="19"/>
    </row>
    <row r="9" spans="1:7" customFormat="1" ht="14.5" x14ac:dyDescent="0.35">
      <c r="A9" s="46">
        <f t="shared" si="0"/>
        <v>4</v>
      </c>
      <c r="B9" s="47">
        <v>45783</v>
      </c>
      <c r="C9" s="16" t="s">
        <v>16</v>
      </c>
      <c r="D9" s="17">
        <v>3000</v>
      </c>
      <c r="E9" s="13" t="s">
        <v>12</v>
      </c>
      <c r="F9" s="13"/>
      <c r="G9" s="19"/>
    </row>
    <row r="10" spans="1:7" customFormat="1" ht="14.5" x14ac:dyDescent="0.35">
      <c r="A10" s="46" t="s">
        <v>42</v>
      </c>
      <c r="B10" s="47">
        <v>45784</v>
      </c>
      <c r="C10" s="16" t="s">
        <v>17</v>
      </c>
      <c r="D10" s="17">
        <v>1167000</v>
      </c>
      <c r="E10" s="13" t="s">
        <v>12</v>
      </c>
      <c r="F10" s="13"/>
      <c r="G10" s="19"/>
    </row>
    <row r="11" spans="1:7" customFormat="1" ht="14.5" x14ac:dyDescent="0.35">
      <c r="A11" s="46">
        <v>10</v>
      </c>
      <c r="B11" s="47">
        <v>45785</v>
      </c>
      <c r="C11" s="16" t="s">
        <v>18</v>
      </c>
      <c r="D11" s="17">
        <v>1000</v>
      </c>
      <c r="E11" s="13" t="s">
        <v>12</v>
      </c>
      <c r="F11" s="13"/>
      <c r="G11" s="19"/>
    </row>
    <row r="12" spans="1:7" customFormat="1" ht="14.5" x14ac:dyDescent="0.35">
      <c r="A12" s="46">
        <f t="shared" si="0"/>
        <v>11</v>
      </c>
      <c r="B12" s="49">
        <v>45786</v>
      </c>
      <c r="C12" s="24" t="s">
        <v>35</v>
      </c>
      <c r="D12" s="17">
        <f>1150+1150+2200+2200+2200</f>
        <v>8900</v>
      </c>
      <c r="E12" s="13" t="s">
        <v>12</v>
      </c>
      <c r="F12" s="13"/>
      <c r="G12" s="19"/>
    </row>
    <row r="13" spans="1:7" customFormat="1" ht="14.5" x14ac:dyDescent="0.35">
      <c r="A13" s="46">
        <f t="shared" si="0"/>
        <v>12</v>
      </c>
      <c r="B13" s="47">
        <v>45786</v>
      </c>
      <c r="C13" s="16" t="s">
        <v>19</v>
      </c>
      <c r="D13" s="17">
        <v>256500</v>
      </c>
      <c r="E13" s="13" t="s">
        <v>12</v>
      </c>
      <c r="F13" s="13"/>
    </row>
    <row r="14" spans="1:7" customFormat="1" ht="14.5" x14ac:dyDescent="0.35">
      <c r="A14" s="46">
        <f t="shared" si="0"/>
        <v>13</v>
      </c>
      <c r="B14" s="47">
        <v>45786</v>
      </c>
      <c r="C14" s="24" t="s">
        <v>20</v>
      </c>
      <c r="D14" s="17">
        <v>10000</v>
      </c>
      <c r="E14" s="13" t="s">
        <v>12</v>
      </c>
      <c r="F14" s="13"/>
    </row>
    <row r="15" spans="1:7" customFormat="1" ht="14.5" x14ac:dyDescent="0.35">
      <c r="A15" s="46">
        <f t="shared" si="0"/>
        <v>14</v>
      </c>
      <c r="B15" s="47">
        <f>+B14</f>
        <v>45786</v>
      </c>
      <c r="C15" s="16" t="s">
        <v>21</v>
      </c>
      <c r="D15" s="17">
        <v>12150</v>
      </c>
      <c r="E15" s="13" t="s">
        <v>12</v>
      </c>
      <c r="F15" s="13"/>
    </row>
    <row r="16" spans="1:7" customFormat="1" ht="14.5" x14ac:dyDescent="0.35">
      <c r="A16" s="46">
        <f t="shared" si="0"/>
        <v>15</v>
      </c>
      <c r="B16" s="50">
        <v>45789</v>
      </c>
      <c r="C16" s="16" t="s">
        <v>22</v>
      </c>
      <c r="D16" s="17">
        <v>463500</v>
      </c>
      <c r="E16" s="13" t="s">
        <v>12</v>
      </c>
      <c r="F16" s="13"/>
    </row>
    <row r="17" spans="1:10" customFormat="1" ht="14.5" x14ac:dyDescent="0.35">
      <c r="A17" s="46">
        <f t="shared" si="0"/>
        <v>16</v>
      </c>
      <c r="B17" s="50">
        <v>45789</v>
      </c>
      <c r="C17" s="16" t="s">
        <v>23</v>
      </c>
      <c r="D17" s="17">
        <f>14000*3</f>
        <v>42000</v>
      </c>
      <c r="E17" s="13" t="s">
        <v>12</v>
      </c>
      <c r="F17" s="13"/>
    </row>
    <row r="18" spans="1:10" customFormat="1" ht="14.5" x14ac:dyDescent="0.35">
      <c r="A18" s="46">
        <f t="shared" si="0"/>
        <v>17</v>
      </c>
      <c r="B18" s="50">
        <v>45798</v>
      </c>
      <c r="C18" s="16" t="s">
        <v>24</v>
      </c>
      <c r="D18" s="17">
        <v>4000</v>
      </c>
      <c r="E18" s="13" t="s">
        <v>12</v>
      </c>
      <c r="F18" s="13"/>
    </row>
    <row r="19" spans="1:10" customFormat="1" ht="14.5" x14ac:dyDescent="0.35">
      <c r="A19" s="46">
        <f t="shared" si="0"/>
        <v>18</v>
      </c>
      <c r="B19" s="50">
        <v>45798</v>
      </c>
      <c r="C19" s="16" t="s">
        <v>25</v>
      </c>
      <c r="D19" s="17">
        <v>5000</v>
      </c>
      <c r="E19" s="13" t="s">
        <v>12</v>
      </c>
      <c r="F19" s="13"/>
    </row>
    <row r="20" spans="1:10" customFormat="1" ht="14.5" x14ac:dyDescent="0.35">
      <c r="A20" s="46">
        <f t="shared" si="0"/>
        <v>19</v>
      </c>
      <c r="B20" s="50">
        <v>45798</v>
      </c>
      <c r="C20" s="16" t="s">
        <v>26</v>
      </c>
      <c r="D20" s="17">
        <v>14450</v>
      </c>
      <c r="E20" s="13" t="s">
        <v>12</v>
      </c>
      <c r="F20" s="13"/>
    </row>
    <row r="21" spans="1:10" customFormat="1" ht="14.5" x14ac:dyDescent="0.35">
      <c r="A21" s="46">
        <f t="shared" si="0"/>
        <v>20</v>
      </c>
      <c r="B21" s="50">
        <v>45799</v>
      </c>
      <c r="C21" s="16" t="s">
        <v>27</v>
      </c>
      <c r="D21" s="17">
        <v>15250</v>
      </c>
      <c r="E21" s="13" t="s">
        <v>12</v>
      </c>
      <c r="F21" s="13"/>
    </row>
    <row r="22" spans="1:10" customFormat="1" ht="14.5" x14ac:dyDescent="0.35">
      <c r="A22" s="46">
        <f t="shared" si="0"/>
        <v>21</v>
      </c>
      <c r="B22" s="50">
        <v>45806</v>
      </c>
      <c r="C22" s="16" t="s">
        <v>29</v>
      </c>
      <c r="D22" s="17">
        <v>250000</v>
      </c>
      <c r="E22" s="13" t="s">
        <v>12</v>
      </c>
      <c r="F22" s="13" t="s">
        <v>43</v>
      </c>
    </row>
    <row r="23" spans="1:10" customFormat="1" ht="14.5" x14ac:dyDescent="0.35">
      <c r="A23" s="46">
        <f t="shared" si="0"/>
        <v>22</v>
      </c>
      <c r="B23" s="50">
        <v>45806</v>
      </c>
      <c r="C23" s="16" t="s">
        <v>44</v>
      </c>
      <c r="D23" s="17">
        <v>300000</v>
      </c>
      <c r="E23" s="13" t="s">
        <v>12</v>
      </c>
      <c r="F23" s="13"/>
    </row>
    <row r="24" spans="1:10" customFormat="1" ht="14.5" x14ac:dyDescent="0.35">
      <c r="A24" s="46" t="s">
        <v>45</v>
      </c>
      <c r="B24" s="50">
        <v>45806</v>
      </c>
      <c r="C24" s="16" t="s">
        <v>31</v>
      </c>
      <c r="D24" s="17">
        <v>1167000</v>
      </c>
      <c r="E24" s="13" t="s">
        <v>12</v>
      </c>
      <c r="F24" s="13"/>
    </row>
    <row r="25" spans="1:10" customFormat="1" ht="14.5" x14ac:dyDescent="0.35">
      <c r="A25" s="46">
        <v>28</v>
      </c>
      <c r="B25" s="50">
        <v>45807</v>
      </c>
      <c r="C25" s="26" t="s">
        <v>32</v>
      </c>
      <c r="D25" s="17">
        <v>168000</v>
      </c>
      <c r="E25" s="13" t="s">
        <v>12</v>
      </c>
      <c r="F25" s="13"/>
    </row>
    <row r="26" spans="1:10" customFormat="1" ht="14.5" x14ac:dyDescent="0.35">
      <c r="A26" s="46">
        <f t="shared" si="0"/>
        <v>29</v>
      </c>
      <c r="B26" s="50">
        <v>45807</v>
      </c>
      <c r="C26" s="13" t="s">
        <v>33</v>
      </c>
      <c r="D26" s="12">
        <v>3800</v>
      </c>
      <c r="E26" s="13" t="s">
        <v>12</v>
      </c>
      <c r="F26" s="13"/>
    </row>
    <row r="27" spans="1:10" customFormat="1" ht="14.5" x14ac:dyDescent="0.35">
      <c r="B27" s="13"/>
      <c r="C27" s="30"/>
      <c r="D27" s="31">
        <f>SUM(D6:D26)</f>
        <v>3973050</v>
      </c>
      <c r="E27" s="13"/>
      <c r="F27" s="13"/>
      <c r="J27" s="33"/>
    </row>
    <row r="28" spans="1:10" customFormat="1" ht="14.5" x14ac:dyDescent="0.35">
      <c r="B28" s="1"/>
      <c r="C28" s="1"/>
      <c r="D28" s="2"/>
      <c r="E28" s="34"/>
      <c r="H28" s="33"/>
    </row>
    <row r="30" spans="1:10" x14ac:dyDescent="0.25">
      <c r="E30" s="37"/>
    </row>
    <row r="31" spans="1:10" x14ac:dyDescent="0.25">
      <c r="D31" s="2"/>
      <c r="E31" s="39"/>
      <c r="F31" s="2"/>
    </row>
    <row r="32" spans="1:10" x14ac:dyDescent="0.25">
      <c r="E32" s="38"/>
      <c r="F32" s="2"/>
    </row>
    <row r="33" spans="4:6" x14ac:dyDescent="0.25">
      <c r="E33" s="2"/>
      <c r="F33" s="2"/>
    </row>
    <row r="34" spans="4:6" x14ac:dyDescent="0.25">
      <c r="E34" s="2"/>
    </row>
    <row r="35" spans="4:6" x14ac:dyDescent="0.25">
      <c r="D35" s="2"/>
      <c r="E35" s="2"/>
    </row>
    <row r="36" spans="4:6" x14ac:dyDescent="0.25">
      <c r="E36" s="2"/>
    </row>
    <row r="37" spans="4:6" x14ac:dyDescent="0.25">
      <c r="D37" s="2"/>
    </row>
    <row r="38" spans="4:6" x14ac:dyDescent="0.25">
      <c r="D38" s="2"/>
    </row>
  </sheetData>
  <mergeCells count="3">
    <mergeCell ref="C1:E1"/>
    <mergeCell ref="C2:E2"/>
    <mergeCell ref="C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4939-865C-449D-8DC2-64A396BADBD7}">
  <dimension ref="A1:H19"/>
  <sheetViews>
    <sheetView workbookViewId="0">
      <selection activeCell="F3" sqref="F3"/>
    </sheetView>
  </sheetViews>
  <sheetFormatPr baseColWidth="10" defaultColWidth="9.1796875" defaultRowHeight="11.5" x14ac:dyDescent="0.25"/>
  <cols>
    <col min="1" max="1" width="10.54296875" style="1" customWidth="1"/>
    <col min="2" max="2" width="47.453125" style="1" customWidth="1"/>
    <col min="3" max="3" width="9" style="1" customWidth="1"/>
    <col min="4" max="4" width="21.453125" style="1" bestFit="1" customWidth="1"/>
    <col min="5" max="5" width="12.453125" style="1" bestFit="1" customWidth="1"/>
    <col min="6" max="6" width="9.1796875" style="1"/>
    <col min="7" max="8" width="10.1796875" style="1" bestFit="1" customWidth="1"/>
    <col min="9" max="9" width="9.1796875" style="1"/>
    <col min="10" max="11" width="10.81640625" style="1" bestFit="1" customWidth="1"/>
    <col min="12" max="16384" width="9.1796875" style="1"/>
  </cols>
  <sheetData>
    <row r="1" spans="1:8" customFormat="1" ht="14.5" x14ac:dyDescent="0.35">
      <c r="A1" s="41" t="s">
        <v>52</v>
      </c>
      <c r="B1" s="41"/>
      <c r="C1" s="41"/>
      <c r="D1" s="41"/>
    </row>
    <row r="2" spans="1:8" customFormat="1" ht="14.5" x14ac:dyDescent="0.35">
      <c r="A2" s="1"/>
      <c r="B2" s="1"/>
      <c r="C2" s="1"/>
      <c r="D2" s="1"/>
    </row>
    <row r="3" spans="1:8" customFormat="1" ht="23" x14ac:dyDescent="0.35">
      <c r="A3" s="5" t="s">
        <v>4</v>
      </c>
      <c r="B3" s="4" t="s">
        <v>6</v>
      </c>
      <c r="C3" s="6" t="s">
        <v>7</v>
      </c>
      <c r="D3" s="7" t="s">
        <v>9</v>
      </c>
    </row>
    <row r="4" spans="1:8" customFormat="1" ht="14.5" x14ac:dyDescent="0.35">
      <c r="A4" s="25">
        <v>45789</v>
      </c>
      <c r="B4" s="51" t="s">
        <v>46</v>
      </c>
      <c r="C4" s="52">
        <v>600</v>
      </c>
      <c r="D4" s="13" t="s">
        <v>12</v>
      </c>
    </row>
    <row r="5" spans="1:8" customFormat="1" ht="14.5" x14ac:dyDescent="0.35">
      <c r="A5" s="25">
        <v>45789</v>
      </c>
      <c r="B5" s="51" t="s">
        <v>47</v>
      </c>
      <c r="C5" s="52">
        <v>400</v>
      </c>
      <c r="D5" s="13" t="s">
        <v>12</v>
      </c>
    </row>
    <row r="6" spans="1:8" customFormat="1" ht="14.5" x14ac:dyDescent="0.35">
      <c r="A6" s="25">
        <v>45789</v>
      </c>
      <c r="B6" s="51" t="s">
        <v>48</v>
      </c>
      <c r="C6" s="52">
        <v>1000</v>
      </c>
      <c r="D6" s="13" t="s">
        <v>12</v>
      </c>
    </row>
    <row r="7" spans="1:8" customFormat="1" ht="14.5" x14ac:dyDescent="0.35">
      <c r="A7" s="25" t="s">
        <v>49</v>
      </c>
      <c r="B7" s="51" t="s">
        <v>50</v>
      </c>
      <c r="C7" s="52">
        <v>1000</v>
      </c>
      <c r="D7" s="13" t="s">
        <v>12</v>
      </c>
    </row>
    <row r="8" spans="1:8" customFormat="1" ht="14.5" x14ac:dyDescent="0.35">
      <c r="A8" s="25">
        <v>45804</v>
      </c>
      <c r="B8" s="51" t="s">
        <v>51</v>
      </c>
      <c r="C8" s="52">
        <v>800</v>
      </c>
      <c r="D8" s="13" t="s">
        <v>12</v>
      </c>
    </row>
    <row r="9" spans="1:8" customFormat="1" ht="14.5" x14ac:dyDescent="0.35">
      <c r="A9" s="53"/>
      <c r="B9" s="54"/>
      <c r="C9" s="55">
        <f>SUM(C4:C8)</f>
        <v>3800</v>
      </c>
      <c r="D9" s="13"/>
      <c r="H9" s="33"/>
    </row>
    <row r="10" spans="1:8" customFormat="1" ht="14.5" x14ac:dyDescent="0.35">
      <c r="A10" s="1"/>
      <c r="B10" s="1"/>
      <c r="C10" s="2"/>
      <c r="D10" s="34"/>
      <c r="F10" s="33"/>
    </row>
    <row r="12" spans="1:8" x14ac:dyDescent="0.25">
      <c r="D12" s="37"/>
    </row>
    <row r="13" spans="1:8" x14ac:dyDescent="0.25">
      <c r="D13" s="38"/>
    </row>
    <row r="14" spans="1:8" x14ac:dyDescent="0.25">
      <c r="D14" s="2"/>
    </row>
    <row r="15" spans="1:8" x14ac:dyDescent="0.25">
      <c r="D15" s="2"/>
    </row>
    <row r="16" spans="1:8" x14ac:dyDescent="0.25">
      <c r="C16" s="2"/>
      <c r="D16" s="2"/>
    </row>
    <row r="17" spans="3:4" x14ac:dyDescent="0.25">
      <c r="D17" s="2"/>
    </row>
    <row r="18" spans="3:4" x14ac:dyDescent="0.25">
      <c r="C18" s="2"/>
    </row>
    <row r="19" spans="3:4" x14ac:dyDescent="0.25">
      <c r="C19" s="2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CAISSE</vt:lpstr>
      <vt:lpstr>RELEVE</vt:lpstr>
      <vt:lpstr>DEPLACEMENT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2025-06-16T12:32:56Z</dcterms:modified>
</cp:coreProperties>
</file>