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C1D80203-D2BD-44F3-B30B-B05E5F1445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ISSSE" sheetId="1" r:id="rId1"/>
    <sheet name="RELEVE" sheetId="2" r:id="rId2"/>
    <sheet name="DEPLACEMENT" sheetId="4" r:id="rId3"/>
    <sheet name="REMBOURSEMNT M. RICARDO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5" i="2" l="1"/>
  <c r="D32" i="2"/>
  <c r="D26" i="2"/>
  <c r="D37" i="2" s="1"/>
  <c r="A17" i="2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9" i="2"/>
  <c r="A10" i="2" s="1"/>
  <c r="A11" i="2" s="1"/>
  <c r="A12" i="2" s="1"/>
  <c r="A13" i="2" s="1"/>
  <c r="A14" i="2" s="1"/>
  <c r="A8" i="2"/>
  <c r="G39" i="1"/>
  <c r="E39" i="1"/>
  <c r="H43" i="1" s="1"/>
  <c r="G34" i="1"/>
  <c r="G28" i="1"/>
  <c r="C6" i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C11" i="4"/>
  <c r="E43" i="1" l="1"/>
</calcChain>
</file>

<file path=xl/sharedStrings.xml><?xml version="1.0" encoding="utf-8"?>
<sst xmlns="http://schemas.openxmlformats.org/spreadsheetml/2006/main" count="166" uniqueCount="58">
  <si>
    <t>Fiche de tenue de caisse avril  2025</t>
  </si>
  <si>
    <t>Numéro du
 chèque</t>
  </si>
  <si>
    <t>Date du report
 du solde</t>
  </si>
  <si>
    <t>Report du
 solde</t>
  </si>
  <si>
    <t>Date</t>
  </si>
  <si>
    <t xml:space="preserve">Montant du cheque ou
 encaissement </t>
  </si>
  <si>
    <t>Désignation de
 la dépense</t>
  </si>
  <si>
    <t>Montant de
 la dépense</t>
  </si>
  <si>
    <t>Solde</t>
  </si>
  <si>
    <t>Observation</t>
  </si>
  <si>
    <t>Factures</t>
  </si>
  <si>
    <t>REPORT</t>
  </si>
  <si>
    <t>REGLEMENT EN ESPECES,</t>
  </si>
  <si>
    <t>ACHAT DE CARBURANT CEO(facture reçu 1er avril 2025)</t>
  </si>
  <si>
    <t>FORFAIT AGENT D'ENTRETIEN AVRIL 2025</t>
  </si>
  <si>
    <t xml:space="preserve">ACHAT CREDIT DE COMMUNICATION BIENVENUE </t>
  </si>
  <si>
    <t>FRAIS D'ORDUIRES</t>
  </si>
  <si>
    <t>ACHAT CASH PAWER CEO</t>
  </si>
  <si>
    <t>PHOTOCOPIE ET IMPRESSION DOCUMENTS</t>
  </si>
  <si>
    <t>TRAVAUX PLOMBERIE(ACHAT ET PLACEMENT ROBINET DOUCHE ET CUISINE ANCIEN LOCAUX)</t>
  </si>
  <si>
    <t xml:space="preserve">APROCAISSE </t>
  </si>
  <si>
    <t>REGLEMENT SALAIRE MARS 2025 NBUTOGO</t>
  </si>
  <si>
    <t>NOTE DE FRAIS+CNSS M.MATTHIEU.MARS 2025+ FRAIS DE VISA ETAT FINANCIER EXO 2024-TARIF OTR+LIASSE FISCALE EXO 2024</t>
  </si>
  <si>
    <t>LOYER AGNES AVRIL MAI JUIN 2025</t>
  </si>
  <si>
    <t>LOYER FAWAZ AVRIL MAI JUIN 2025</t>
  </si>
  <si>
    <t>LOYER BELFRID  AVRIL MAI JUIN 2025</t>
  </si>
  <si>
    <t>REABONNEMENT CANALBOX NET BYUS AVRIL 2025</t>
  </si>
  <si>
    <t>FACTURE CEET FÉVRIER 2025</t>
  </si>
  <si>
    <t>ENVELOPPE A6</t>
  </si>
  <si>
    <t>REGLEMENT LOYER NETBYUS AVRIL 2025</t>
  </si>
  <si>
    <t>ACHAT DE ROBINET ( TRAVAUX PLOMBERIE CEO)</t>
  </si>
  <si>
    <t>DEPLACEMENT+MAIN D'ŒUVRE TRAVAUX PLOMBERIE RESIDENCE CEO</t>
  </si>
  <si>
    <t xml:space="preserve">ACHAT CASH PAWER  TRAVAUX NOUVEAUX LOCAUX  </t>
  </si>
  <si>
    <t>FRAIS SARCLAGE NOUVEAU LOCAUX  ADEWUI</t>
  </si>
  <si>
    <t>REGLEMENT  DESINTALLATION,INSTALLATION GE, GRILLE SOCLE, CONCEPTION COFFRET</t>
  </si>
  <si>
    <t>REGLEMENT ENTRETIEN GENERALE NOUVEAU LOCAUX</t>
  </si>
  <si>
    <t xml:space="preserve">REGLEMENT PHOTOCOPIE COULEUR </t>
  </si>
  <si>
    <t>ACHAT DU NOUVEL BOX SUPLEMENTAIRE POUR  ET ABONNEMENT NOUVEAU LOCAUX</t>
  </si>
  <si>
    <t>REGLEMENT TRANSPORT CAMION DEMENAGEMENT +  POURBOI DECHARGES MATERIEL</t>
  </si>
  <si>
    <t>AVANCE TRAVAUX CLIMATISATION</t>
  </si>
  <si>
    <t>ACHAT DE CASH PAWER NOUVAUX LOCAUX  (COMPTEUR D'EAU)</t>
  </si>
  <si>
    <t>REGLEMENT LOYER CEO AVRIL MAI JUIN 2025</t>
  </si>
  <si>
    <t>FRAIS DE DEPLACEMENT COURSES BUREAU AVRIL 2025</t>
  </si>
  <si>
    <t>SOLDE 30/04/2025</t>
  </si>
  <si>
    <r>
      <t>REPARATION BUREAU RESPONSABLE  COMMERCIAL (</t>
    </r>
    <r>
      <rPr>
        <sz val="9"/>
        <rFont val="Times New Roman"/>
        <family val="1"/>
      </rPr>
      <t>FACTURE A RAMENER</t>
    </r>
    <r>
      <rPr>
        <sz val="9"/>
        <color rgb="FF000000"/>
        <rFont val="Times New Roman"/>
        <family val="1"/>
      </rPr>
      <t>)</t>
    </r>
  </si>
  <si>
    <t>DETAILLE DEPLACEMENT AVRIL 2025</t>
  </si>
  <si>
    <t xml:space="preserve">DEPLACEMENT RETRAIT ET DEPOT CHEQUE </t>
  </si>
  <si>
    <t>RETRAIT CHEQUE CERTIFIER</t>
  </si>
  <si>
    <t>PAIEMENT TVA OTR</t>
  </si>
  <si>
    <t>DEPLACEMENT BIENVENUE CONSTAT DEGAT DOMICIL CEO</t>
  </si>
  <si>
    <t>DEPLACEMET REPARATION  DOMICILE CEO</t>
  </si>
  <si>
    <t>ORABANK RETRAIT ( DEMI JOURNEE FERMEE</t>
  </si>
  <si>
    <t>ORABANK RETRAIT</t>
  </si>
  <si>
    <t>RELEVE DEPENSES NBU TOGO MARS  2025</t>
  </si>
  <si>
    <t>DÉCADE DU 1er AU 30 AVRIL 2025</t>
  </si>
  <si>
    <t>ARRÊTE LE 30/04/2025      N°3/2025</t>
  </si>
  <si>
    <t>N°</t>
  </si>
  <si>
    <t>9'10' 11' 12' 13'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</si>
</sst>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sz val="9"/>
      <name val="Times New Roman"/>
      <family val="1"/>
    </font>
    <font>
      <b/>
      <sz val="10"/>
      <color rgb="FF000000"/>
      <name val="Times New Roman"/>
      <family val="1"/>
    </font>
    <font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Border="1"/>
    <xf numFmtId="15" fontId="3" fillId="0" borderId="1" xfId="0" applyNumberFormat="1" applyFont="1" applyBorder="1" applyAlignment="1">
      <alignment horizontal="center"/>
    </xf>
    <xf numFmtId="164" fontId="5" fillId="0" borderId="3" xfId="1" applyNumberFormat="1" applyFont="1" applyBorder="1"/>
    <xf numFmtId="15" fontId="3" fillId="0" borderId="1" xfId="0" applyNumberFormat="1" applyFont="1" applyBorder="1"/>
    <xf numFmtId="0" fontId="3" fillId="0" borderId="4" xfId="0" applyFont="1" applyBorder="1"/>
    <xf numFmtId="165" fontId="3" fillId="0" borderId="5" xfId="1" applyNumberFormat="1" applyFont="1" applyBorder="1"/>
    <xf numFmtId="0" fontId="3" fillId="0" borderId="5" xfId="0" applyFont="1" applyBorder="1"/>
    <xf numFmtId="164" fontId="0" fillId="0" borderId="0" xfId="0" applyNumberFormat="1"/>
    <xf numFmtId="164" fontId="3" fillId="0" borderId="5" xfId="1" applyNumberFormat="1" applyFont="1" applyBorder="1"/>
    <xf numFmtId="0" fontId="3" fillId="0" borderId="6" xfId="0" applyFont="1" applyBorder="1"/>
    <xf numFmtId="165" fontId="3" fillId="0" borderId="7" xfId="1" applyNumberFormat="1" applyFont="1" applyBorder="1"/>
    <xf numFmtId="164" fontId="3" fillId="0" borderId="8" xfId="1" applyNumberFormat="1" applyFont="1" applyBorder="1"/>
    <xf numFmtId="165" fontId="0" fillId="0" borderId="0" xfId="1" applyNumberFormat="1" applyFont="1"/>
    <xf numFmtId="0" fontId="3" fillId="0" borderId="9" xfId="0" applyFont="1" applyBorder="1"/>
    <xf numFmtId="0" fontId="3" fillId="0" borderId="7" xfId="0" applyFont="1" applyBorder="1"/>
    <xf numFmtId="0" fontId="3" fillId="0" borderId="5" xfId="0" applyFont="1" applyBorder="1" applyAlignment="1">
      <alignment horizontal="center"/>
    </xf>
    <xf numFmtId="164" fontId="5" fillId="0" borderId="5" xfId="0" applyNumberFormat="1" applyFont="1" applyBorder="1"/>
    <xf numFmtId="0" fontId="3" fillId="4" borderId="10" xfId="0" applyFont="1" applyFill="1" applyBorder="1"/>
    <xf numFmtId="164" fontId="3" fillId="4" borderId="11" xfId="0" applyNumberFormat="1" applyFont="1" applyFill="1" applyBorder="1"/>
    <xf numFmtId="165" fontId="2" fillId="0" borderId="0" xfId="1" applyNumberFormat="1" applyFont="1" applyBorder="1"/>
    <xf numFmtId="165" fontId="0" fillId="0" borderId="0" xfId="0" applyNumberFormat="1"/>
    <xf numFmtId="43" fontId="3" fillId="0" borderId="0" xfId="1" applyFont="1"/>
    <xf numFmtId="0" fontId="5" fillId="0" borderId="5" xfId="0" applyFont="1" applyBorder="1"/>
    <xf numFmtId="15" fontId="3" fillId="0" borderId="0" xfId="0" applyNumberFormat="1" applyFont="1"/>
    <xf numFmtId="165" fontId="3" fillId="0" borderId="0" xfId="1" applyNumberFormat="1" applyFont="1"/>
    <xf numFmtId="164" fontId="6" fillId="0" borderId="0" xfId="0" applyNumberFormat="1" applyFont="1"/>
    <xf numFmtId="43" fontId="5" fillId="0" borderId="0" xfId="1" applyFont="1"/>
    <xf numFmtId="0" fontId="7" fillId="0" borderId="6" xfId="0" applyFont="1" applyBorder="1"/>
    <xf numFmtId="165" fontId="7" fillId="0" borderId="7" xfId="1" applyNumberFormat="1" applyFont="1" applyBorder="1"/>
    <xf numFmtId="0" fontId="8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0" fillId="0" borderId="5" xfId="0" applyBorder="1"/>
    <xf numFmtId="15" fontId="3" fillId="0" borderId="8" xfId="0" applyNumberFormat="1" applyFont="1" applyBorder="1" applyAlignment="1">
      <alignment horizontal="center"/>
    </xf>
    <xf numFmtId="0" fontId="9" fillId="0" borderId="6" xfId="0" applyFont="1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E0C1EFD-2CCD-4A12-9638-E842C604901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353E90CE-52F7-4F06-A0E8-18987946651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37A7F9E-D650-4E95-95A3-F20ED6268C8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5D248E5A-57D4-4C2D-A70C-3C496B265756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CD99E1A1-1FE5-4DB7-AE34-A9CB728EFC6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ED02BB16-EC05-4CAA-AF0B-E3E299B38B12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F346F9D-C98D-4972-AAF8-6425355B748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1F76399-8DDB-4CFE-8F0A-4AAF3733F0D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9AE097B8-EBF0-4F26-9D58-E143992821CB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5ABE029-2864-4600-A1C1-A72F90BE29B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604004A7-4055-412D-8BEE-DCE1B622DE1E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4F1948A3-9517-4028-B318-4A53BF539EE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56F238EA-3C35-4321-B9EE-3DE50FF0C6B3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9C66CE0C-EC7D-4970-8E5B-FD331AB60A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4F6E366-6BE5-4D63-96CD-2AB13C62F45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DC29EF15-A8B5-4947-BF92-580EDFB1B441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46F0266-0DD6-4130-9556-35F260F1178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F3762FD-DD8E-43FE-9ED6-BBDACA4BA5BC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AB7B73F7-33EE-4ABE-A081-1B8BA6ED054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37CD4C74-B3CC-4A2B-B3FE-67C79580C2E6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1B04249-9ED9-42DB-8516-5FA7D3070C4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3FB86B8A-0CE0-4C5E-97ED-0DFB61CB810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97DAE785-8058-4C29-A0B5-DA00EF75E52E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B9B556BF-6431-479C-B637-DE10F2F9702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220CFB0E-0B31-4C60-BF14-C7C06E435B64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8026D3DD-B391-4C52-8848-58064D72089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0</xdr:rowOff>
    </xdr:from>
    <xdr:ext cx="304800" cy="29210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7CBE6864-03B4-4E8F-AE2E-C5C116B1817D}"/>
            </a:ext>
          </a:extLst>
        </xdr:cNvPr>
        <xdr:cNvSpPr>
          <a:spLocks noChangeAspect="1" noChangeArrowheads="1"/>
        </xdr:cNvSpPr>
      </xdr:nvSpPr>
      <xdr:spPr bwMode="auto">
        <a:xfrm>
          <a:off x="6413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30480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CDF704FE-EADD-410F-BC1B-0CE41F72473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E383F05A-2E42-48B8-8BB1-A94FCBBD85F8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1D26A6BB-7D67-4058-A406-AEEA70430505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B1EC422A-8C09-49C1-97AE-9078D40E26AB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9E8D5401-492A-4D53-987B-C9126782D360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C5750CDE-92FF-45F8-95BE-0380F19828E7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2C03983D-50AB-4B8D-A212-18887D1EDC65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068B2C35-120B-4916-97B3-2A607D68A468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B8121412-61C3-48C6-8726-34AA9F63958B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EEF2023B-9C64-4EFC-81F1-E345BFE6DF09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74CF7E06-5EE4-4A6D-8BED-BF45655CBAE4}"/>
            </a:ext>
          </a:extLst>
        </xdr:cNvPr>
        <xdr:cNvSpPr>
          <a:spLocks noChangeAspect="1" noChangeArrowheads="1"/>
        </xdr:cNvSpPr>
      </xdr:nvSpPr>
      <xdr:spPr bwMode="auto">
        <a:xfrm>
          <a:off x="9398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65E49321-5ED7-4A85-B050-3D3E4642CA65}"/>
            </a:ext>
          </a:extLst>
        </xdr:cNvPr>
        <xdr:cNvSpPr>
          <a:spLocks noChangeAspect="1" noChangeArrowheads="1"/>
        </xdr:cNvSpPr>
      </xdr:nvSpPr>
      <xdr:spPr bwMode="auto">
        <a:xfrm>
          <a:off x="9398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189815C4-47D2-4EFE-BE7F-C22FC695CCB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F79A6B78-2929-44A2-9DAB-F93636DF0B34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D14D32DB-D4AD-4EE6-94B0-47ECD0946C26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E8F393C5-0500-47A8-A5C8-EFB7273E5BDD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3B1FB55B-EC53-44EC-B7D8-B212A222280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107950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88DA12C6-5A34-4072-B063-E930229C38BC}"/>
            </a:ext>
          </a:extLst>
        </xdr:cNvPr>
        <xdr:cNvSpPr>
          <a:spLocks noChangeAspect="1" noChangeArrowheads="1"/>
        </xdr:cNvSpPr>
      </xdr:nvSpPr>
      <xdr:spPr bwMode="auto">
        <a:xfrm>
          <a:off x="0" y="3683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900A2822-4483-41A3-BD90-3F4521BB6E59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90E57E2E-3A55-491E-9F17-CBD0A61CC37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A4ED61FD-F3C4-47AE-80CC-990075D6CD8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CCEBF56A-5721-4912-99D3-17D48BB7BB2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514350</xdr:colOff>
      <xdr:row>2</xdr:row>
      <xdr:rowOff>0</xdr:rowOff>
    </xdr:from>
    <xdr:to>
      <xdr:col>0</xdr:col>
      <xdr:colOff>698500</xdr:colOff>
      <xdr:row>3</xdr:row>
      <xdr:rowOff>107950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8E6172AA-EA7D-48D0-96DD-11F1EF13B2DF}"/>
            </a:ext>
          </a:extLst>
        </xdr:cNvPr>
        <xdr:cNvSpPr>
          <a:spLocks noChangeAspect="1" noChangeArrowheads="1"/>
        </xdr:cNvSpPr>
      </xdr:nvSpPr>
      <xdr:spPr bwMode="auto">
        <a:xfrm>
          <a:off x="514350" y="368300"/>
          <a:ext cx="18415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120650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59C7FB55-C3D5-487A-A53D-4E85FD35EA4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9FA6E73-069F-4A0C-9B87-5E5CF692A750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96F857E-D72A-4B37-9A94-8463881AE10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502A5A3-FD72-4485-B8D0-761CDEC4D239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CDF2FB80-C572-443D-A48C-09F74B56704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D367A3D-536B-442D-8B37-388D8EF3367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B917E50-118D-4FD6-B0AC-C5638FAF3E4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2025\DEPENSES%202025.xlsx" TargetMode="External"/><Relationship Id="rId1" Type="http://schemas.openxmlformats.org/officeDocument/2006/relationships/externalLinkPath" Target="/Users/Lenovo/Desktop/2025/DEPENS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SES JANVIER 2025"/>
      <sheetName val="RELEVE"/>
      <sheetName val="DETAILLE DEPLACEMENT"/>
      <sheetName val="FEVRIER 2025"/>
      <sheetName val="RELEVE FEVRIER 2025"/>
      <sheetName val="DETAILLE DEPL FEV"/>
      <sheetName val="BROULLON FEV"/>
      <sheetName val="DEPENSES MARS 2025"/>
      <sheetName val="RELEVE MARS 2025"/>
      <sheetName val="DETAILLE REMBOURSEMENT"/>
      <sheetName val="DETAILLE DEPL. MARS 2025"/>
      <sheetName val="PREVISION DEPENSES MARS 2025"/>
      <sheetName val="DEVIS TRAVEAUX NOUVEAUX LOCAUX"/>
      <sheetName val="PREVISION AVRIL 2025"/>
      <sheetName val="DEPENSES AVRIL 2025"/>
      <sheetName val="RELEVE AVRIL"/>
      <sheetName val="DEPLACEMENT AVRIL 2025"/>
      <sheetName val="GESTION M.RICARDO AVR 2025"/>
      <sheetName val="BROULLON D AV"/>
      <sheetName val="PREVISION MAI 2025"/>
      <sheetName val="MISE A JOUR PREV MAI 2025"/>
      <sheetName val="BROULLON"/>
      <sheetName val="DEPENSES MAI 2025"/>
      <sheetName val="RELEVE MAI 2025"/>
      <sheetName val="BROULLON MAI"/>
      <sheetName val="DEPENSES JUIN 2025"/>
      <sheetName val="Feuil2"/>
      <sheetName val="PROPRIETAIRE"/>
      <sheetName val="TRAVAUX NETBYUS"/>
      <sheetName val="PREVISION JUIN 2025"/>
      <sheetName val="REMBOURSEMENT M RICAR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8">
          <cell r="H28">
            <v>841750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abSelected="1" workbookViewId="0">
      <selection activeCell="E9" sqref="E9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12.453125" style="1" customWidth="1"/>
    <col min="4" max="4" width="10.54296875" style="1" customWidth="1"/>
    <col min="5" max="5" width="14.90625" style="1" customWidth="1"/>
    <col min="6" max="6" width="79.90625" style="1" bestFit="1" customWidth="1"/>
    <col min="7" max="7" width="17.1796875" style="1" customWidth="1"/>
    <col min="8" max="8" width="14.453125" style="1" customWidth="1"/>
    <col min="9" max="9" width="21.453125" style="1" bestFit="1" customWidth="1"/>
    <col min="10" max="10" width="22.90625" style="1" customWidth="1"/>
    <col min="11" max="11" width="12.453125" style="1" bestFit="1" customWidth="1"/>
    <col min="12" max="12" width="9.1796875" style="1"/>
    <col min="13" max="14" width="10.1796875" style="1" bestFit="1" customWidth="1"/>
    <col min="15" max="15" width="9.1796875" style="1"/>
    <col min="16" max="17" width="10.81640625" style="1" bestFit="1" customWidth="1"/>
    <col min="18" max="16384" width="9.1796875" style="1"/>
  </cols>
  <sheetData>
    <row r="1" spans="1:11" customFormat="1" ht="14.5" x14ac:dyDescent="0.35">
      <c r="A1" s="1"/>
      <c r="B1" s="1"/>
      <c r="C1" s="1"/>
      <c r="D1" s="1"/>
      <c r="E1" s="1"/>
      <c r="F1" s="1"/>
      <c r="G1" s="1"/>
      <c r="H1" s="1"/>
      <c r="I1" s="2"/>
      <c r="J1" s="1"/>
    </row>
    <row r="2" spans="1:11" customFormat="1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customFormat="1" ht="14.5" x14ac:dyDescent="0.3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</row>
    <row r="4" spans="1:11" customFormat="1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customFormat="1" ht="35.5" x14ac:dyDescent="0.35">
      <c r="A5" s="4" t="s">
        <v>1</v>
      </c>
      <c r="B5" s="5" t="s">
        <v>2</v>
      </c>
      <c r="C5" s="5" t="s">
        <v>3</v>
      </c>
      <c r="D5" s="6" t="s">
        <v>4</v>
      </c>
      <c r="E5" s="5" t="s">
        <v>5</v>
      </c>
      <c r="F5" s="5" t="s">
        <v>6</v>
      </c>
      <c r="G5" s="7" t="s">
        <v>7</v>
      </c>
      <c r="H5" s="6" t="s">
        <v>8</v>
      </c>
      <c r="I5" s="8" t="s">
        <v>9</v>
      </c>
      <c r="J5" s="8" t="s">
        <v>10</v>
      </c>
    </row>
    <row r="6" spans="1:11" customFormat="1" ht="14.5" x14ac:dyDescent="0.35">
      <c r="A6" s="9"/>
      <c r="B6" s="10">
        <v>45748</v>
      </c>
      <c r="C6" s="11">
        <f>+'[1]DEPENSES MARS 2025'!H28</f>
        <v>841750</v>
      </c>
      <c r="D6" s="12"/>
      <c r="E6" s="9"/>
      <c r="F6" s="13" t="s">
        <v>11</v>
      </c>
      <c r="G6" s="14">
        <v>0</v>
      </c>
      <c r="H6" s="14">
        <f>+C6</f>
        <v>841750</v>
      </c>
      <c r="I6" s="15" t="s">
        <v>12</v>
      </c>
      <c r="J6" s="15"/>
      <c r="K6" s="16"/>
    </row>
    <row r="7" spans="1:11" customFormat="1" ht="14.5" x14ac:dyDescent="0.35">
      <c r="A7" s="15"/>
      <c r="B7" s="10">
        <v>45748</v>
      </c>
      <c r="C7" s="17"/>
      <c r="D7" s="15"/>
      <c r="E7" s="15"/>
      <c r="F7" s="18" t="s">
        <v>13</v>
      </c>
      <c r="G7" s="19">
        <v>10000</v>
      </c>
      <c r="H7" s="20">
        <f>+H6-G7</f>
        <v>831750</v>
      </c>
      <c r="I7" s="15" t="s">
        <v>12</v>
      </c>
      <c r="J7" s="15"/>
    </row>
    <row r="8" spans="1:11" customFormat="1" ht="14.5" x14ac:dyDescent="0.35">
      <c r="A8" s="15"/>
      <c r="B8" s="10">
        <v>45748</v>
      </c>
      <c r="C8" s="17"/>
      <c r="D8" s="15"/>
      <c r="E8" s="15"/>
      <c r="F8" s="18" t="s">
        <v>14</v>
      </c>
      <c r="G8" s="19">
        <v>20000</v>
      </c>
      <c r="H8" s="20">
        <f>+H7-G8</f>
        <v>811750</v>
      </c>
      <c r="I8" s="15" t="s">
        <v>12</v>
      </c>
      <c r="J8" s="15"/>
    </row>
    <row r="9" spans="1:11" customFormat="1" ht="14.5" x14ac:dyDescent="0.35">
      <c r="A9" s="15"/>
      <c r="B9" s="10">
        <v>45748</v>
      </c>
      <c r="C9" s="17"/>
      <c r="D9" s="15"/>
      <c r="E9" s="15"/>
      <c r="F9" s="18" t="s">
        <v>15</v>
      </c>
      <c r="G9" s="19">
        <v>1000</v>
      </c>
      <c r="H9" s="20">
        <f>+H8-G9</f>
        <v>810750</v>
      </c>
      <c r="I9" s="15" t="s">
        <v>12</v>
      </c>
      <c r="J9" s="15"/>
    </row>
    <row r="10" spans="1:11" customFormat="1" ht="14.5" x14ac:dyDescent="0.35">
      <c r="A10" s="15"/>
      <c r="B10" s="10">
        <v>45748</v>
      </c>
      <c r="C10" s="17"/>
      <c r="D10" s="15"/>
      <c r="E10" s="14"/>
      <c r="F10" s="36" t="s">
        <v>16</v>
      </c>
      <c r="G10" s="19">
        <v>500</v>
      </c>
      <c r="H10" s="20">
        <f>+H9-G10</f>
        <v>810250</v>
      </c>
      <c r="I10" s="15" t="s">
        <v>12</v>
      </c>
      <c r="J10" s="15"/>
      <c r="K10" s="21"/>
    </row>
    <row r="11" spans="1:11" customFormat="1" ht="14.5" x14ac:dyDescent="0.35">
      <c r="A11" s="15"/>
      <c r="B11" s="10">
        <v>45748</v>
      </c>
      <c r="C11" s="17"/>
      <c r="D11" s="15"/>
      <c r="E11" s="14"/>
      <c r="F11" s="18" t="s">
        <v>44</v>
      </c>
      <c r="G11" s="19">
        <v>1000</v>
      </c>
      <c r="H11" s="20">
        <f>+H10-G11</f>
        <v>809250</v>
      </c>
      <c r="I11" s="15" t="s">
        <v>12</v>
      </c>
      <c r="J11" s="15"/>
      <c r="K11" s="21"/>
    </row>
    <row r="12" spans="1:11" customFormat="1" ht="14.5" x14ac:dyDescent="0.35">
      <c r="A12" s="15"/>
      <c r="B12" s="10">
        <v>45748</v>
      </c>
      <c r="C12" s="17"/>
      <c r="D12" s="15"/>
      <c r="E12" s="14"/>
      <c r="F12" s="18" t="s">
        <v>17</v>
      </c>
      <c r="G12" s="19">
        <v>5200</v>
      </c>
      <c r="H12" s="20">
        <f>+H11-G12</f>
        <v>804050</v>
      </c>
      <c r="I12" s="15" t="s">
        <v>12</v>
      </c>
      <c r="J12" s="15"/>
      <c r="K12" s="21"/>
    </row>
    <row r="13" spans="1:11" customFormat="1" ht="14.5" x14ac:dyDescent="0.35">
      <c r="A13" s="15"/>
      <c r="B13" s="10">
        <v>45750</v>
      </c>
      <c r="C13" s="17"/>
      <c r="D13" s="15"/>
      <c r="E13" s="14"/>
      <c r="F13" s="18" t="s">
        <v>18</v>
      </c>
      <c r="G13" s="19">
        <v>1050</v>
      </c>
      <c r="H13" s="20">
        <f>+H12-G13</f>
        <v>803000</v>
      </c>
      <c r="I13" s="15" t="s">
        <v>12</v>
      </c>
      <c r="J13" s="15"/>
      <c r="K13" s="21"/>
    </row>
    <row r="14" spans="1:11" customFormat="1" ht="14.5" x14ac:dyDescent="0.35">
      <c r="A14" s="15"/>
      <c r="B14" s="10">
        <v>45756</v>
      </c>
      <c r="C14" s="17"/>
      <c r="D14" s="15"/>
      <c r="E14" s="14"/>
      <c r="F14" s="18" t="s">
        <v>19</v>
      </c>
      <c r="G14" s="19">
        <v>18300</v>
      </c>
      <c r="H14" s="20">
        <f>+H13-G14</f>
        <v>784700</v>
      </c>
      <c r="I14" s="15" t="s">
        <v>12</v>
      </c>
      <c r="J14" s="15"/>
      <c r="K14" s="21"/>
    </row>
    <row r="15" spans="1:11" customFormat="1" ht="14.5" x14ac:dyDescent="0.35">
      <c r="A15" s="15">
        <v>3309943</v>
      </c>
      <c r="B15" s="10">
        <v>45757</v>
      </c>
      <c r="C15" s="17"/>
      <c r="D15" s="15"/>
      <c r="E15" s="14">
        <v>3300000</v>
      </c>
      <c r="F15" s="18" t="s">
        <v>20</v>
      </c>
      <c r="G15" s="19">
        <v>0</v>
      </c>
      <c r="H15" s="20">
        <f>+H14+E15</f>
        <v>4084700</v>
      </c>
      <c r="I15" s="15" t="s">
        <v>12</v>
      </c>
      <c r="J15" s="15"/>
    </row>
    <row r="16" spans="1:11" customFormat="1" ht="14.5" x14ac:dyDescent="0.35">
      <c r="A16" s="15"/>
      <c r="B16" s="10">
        <v>45757</v>
      </c>
      <c r="C16" s="17"/>
      <c r="D16" s="15"/>
      <c r="E16" s="14"/>
      <c r="F16" s="18" t="s">
        <v>21</v>
      </c>
      <c r="G16" s="19">
        <v>1167000</v>
      </c>
      <c r="H16" s="20">
        <f>+H15-G16</f>
        <v>2917700</v>
      </c>
      <c r="I16" s="15" t="s">
        <v>12</v>
      </c>
      <c r="J16" s="15"/>
    </row>
    <row r="17" spans="1:10" customFormat="1" ht="14.5" x14ac:dyDescent="0.35">
      <c r="A17" s="15"/>
      <c r="B17" s="10">
        <v>45758</v>
      </c>
      <c r="C17" s="17"/>
      <c r="D17" s="15"/>
      <c r="E17" s="14"/>
      <c r="F17" s="18" t="s">
        <v>22</v>
      </c>
      <c r="G17" s="19">
        <v>525300</v>
      </c>
      <c r="H17" s="20">
        <f>+H16-G17</f>
        <v>2392400</v>
      </c>
      <c r="I17" s="15" t="s">
        <v>12</v>
      </c>
      <c r="J17" s="15"/>
    </row>
    <row r="18" spans="1:10" customFormat="1" ht="14.5" x14ac:dyDescent="0.35">
      <c r="A18" s="15"/>
      <c r="B18" s="10">
        <v>45762</v>
      </c>
      <c r="C18" s="17"/>
      <c r="D18" s="15"/>
      <c r="E18" s="15"/>
      <c r="F18" s="18" t="s">
        <v>23</v>
      </c>
      <c r="G18" s="19">
        <v>214500</v>
      </c>
      <c r="H18" s="20">
        <f>+H17-G18</f>
        <v>2177900</v>
      </c>
      <c r="I18" s="15" t="s">
        <v>12</v>
      </c>
      <c r="J18" s="15"/>
    </row>
    <row r="19" spans="1:10" customFormat="1" ht="14.5" x14ac:dyDescent="0.35">
      <c r="A19" s="15"/>
      <c r="B19" s="10">
        <v>45762</v>
      </c>
      <c r="C19" s="17"/>
      <c r="D19" s="15"/>
      <c r="E19" s="15"/>
      <c r="F19" s="18" t="s">
        <v>24</v>
      </c>
      <c r="G19" s="19">
        <v>214500</v>
      </c>
      <c r="H19" s="20">
        <f>+H18-G19</f>
        <v>1963400</v>
      </c>
      <c r="I19" s="15" t="s">
        <v>12</v>
      </c>
      <c r="J19" s="15"/>
    </row>
    <row r="20" spans="1:10" customFormat="1" ht="14.5" x14ac:dyDescent="0.35">
      <c r="A20" s="15"/>
      <c r="B20" s="10">
        <v>45762</v>
      </c>
      <c r="C20" s="17"/>
      <c r="D20" s="15"/>
      <c r="E20" s="15"/>
      <c r="F20" s="18" t="s">
        <v>25</v>
      </c>
      <c r="G20" s="19">
        <v>214500</v>
      </c>
      <c r="H20" s="20">
        <f>+H19-G20</f>
        <v>1748900</v>
      </c>
      <c r="I20" s="15" t="s">
        <v>12</v>
      </c>
      <c r="J20" s="15"/>
    </row>
    <row r="21" spans="1:10" customFormat="1" ht="14.5" x14ac:dyDescent="0.35">
      <c r="A21" s="15"/>
      <c r="B21" s="10">
        <v>45763</v>
      </c>
      <c r="C21" s="17"/>
      <c r="D21" s="15"/>
      <c r="E21" s="15"/>
      <c r="F21" s="18" t="s">
        <v>26</v>
      </c>
      <c r="G21" s="19">
        <v>55000</v>
      </c>
      <c r="H21" s="20">
        <f>+H20-G21</f>
        <v>1693900</v>
      </c>
      <c r="I21" s="15" t="s">
        <v>12</v>
      </c>
      <c r="J21" s="15"/>
    </row>
    <row r="22" spans="1:10" customFormat="1" ht="14.5" x14ac:dyDescent="0.35">
      <c r="A22" s="15"/>
      <c r="B22" s="10">
        <v>45763</v>
      </c>
      <c r="C22" s="17"/>
      <c r="D22" s="15"/>
      <c r="E22" s="15"/>
      <c r="F22" s="18" t="s">
        <v>27</v>
      </c>
      <c r="G22" s="19">
        <v>32325</v>
      </c>
      <c r="H22" s="20">
        <f>+H21-G22</f>
        <v>1661575</v>
      </c>
      <c r="I22" s="15" t="s">
        <v>12</v>
      </c>
      <c r="J22" s="15"/>
    </row>
    <row r="23" spans="1:10" customFormat="1" ht="14.5" x14ac:dyDescent="0.35">
      <c r="A23" s="15"/>
      <c r="B23" s="10">
        <v>45763</v>
      </c>
      <c r="C23" s="17"/>
      <c r="D23" s="15"/>
      <c r="E23" s="15"/>
      <c r="F23" s="18" t="s">
        <v>28</v>
      </c>
      <c r="G23" s="19">
        <v>625</v>
      </c>
      <c r="H23" s="20">
        <f>+H22-G23</f>
        <v>1660950</v>
      </c>
      <c r="I23" s="15" t="s">
        <v>12</v>
      </c>
      <c r="J23" s="15"/>
    </row>
    <row r="24" spans="1:10" customFormat="1" ht="14.5" x14ac:dyDescent="0.35">
      <c r="A24" s="15"/>
      <c r="B24" s="10">
        <v>45763</v>
      </c>
      <c r="C24" s="17"/>
      <c r="D24" s="15"/>
      <c r="E24" s="15"/>
      <c r="F24" s="18" t="s">
        <v>29</v>
      </c>
      <c r="G24" s="19">
        <v>250000</v>
      </c>
      <c r="H24" s="20">
        <f>+H23-G24</f>
        <v>1410950</v>
      </c>
      <c r="I24" s="15" t="s">
        <v>12</v>
      </c>
      <c r="J24" s="15"/>
    </row>
    <row r="25" spans="1:10" customFormat="1" ht="14.5" x14ac:dyDescent="0.35">
      <c r="A25" s="15"/>
      <c r="B25" s="10">
        <v>45764</v>
      </c>
      <c r="C25" s="17"/>
      <c r="D25" s="15"/>
      <c r="E25" s="15"/>
      <c r="F25" s="18" t="s">
        <v>30</v>
      </c>
      <c r="G25" s="19">
        <v>4000</v>
      </c>
      <c r="H25" s="20">
        <f>+H24-G25</f>
        <v>1406950</v>
      </c>
      <c r="I25" s="15" t="s">
        <v>12</v>
      </c>
      <c r="J25" s="15"/>
    </row>
    <row r="26" spans="1:10" customFormat="1" ht="14.5" x14ac:dyDescent="0.35">
      <c r="A26" s="15"/>
      <c r="B26" s="10">
        <v>45764</v>
      </c>
      <c r="C26" s="17"/>
      <c r="D26" s="15"/>
      <c r="E26" s="15"/>
      <c r="F26" s="18" t="s">
        <v>31</v>
      </c>
      <c r="G26" s="19">
        <v>3000</v>
      </c>
      <c r="H26" s="20">
        <f>+H25-G26</f>
        <v>1403950</v>
      </c>
      <c r="I26" s="15" t="s">
        <v>12</v>
      </c>
      <c r="J26" s="15"/>
    </row>
    <row r="27" spans="1:10" customFormat="1" ht="14.5" x14ac:dyDescent="0.35">
      <c r="A27" s="15"/>
      <c r="B27" s="10">
        <v>45769</v>
      </c>
      <c r="C27" s="17"/>
      <c r="D27" s="15"/>
      <c r="E27" s="14">
        <v>3600000</v>
      </c>
      <c r="F27" s="18" t="s">
        <v>20</v>
      </c>
      <c r="G27" s="19">
        <v>0</v>
      </c>
      <c r="H27" s="20">
        <f>+H26+E27</f>
        <v>5003950</v>
      </c>
      <c r="I27" s="15" t="s">
        <v>12</v>
      </c>
      <c r="J27" s="15"/>
    </row>
    <row r="28" spans="1:10" customFormat="1" ht="14.5" x14ac:dyDescent="0.35">
      <c r="A28" s="15"/>
      <c r="B28" s="10">
        <v>45769</v>
      </c>
      <c r="C28" s="17"/>
      <c r="D28" s="15"/>
      <c r="E28" s="15"/>
      <c r="F28" s="18" t="s">
        <v>32</v>
      </c>
      <c r="G28" s="19">
        <f>15275+5200</f>
        <v>20475</v>
      </c>
      <c r="H28" s="20">
        <f>+H27-G28</f>
        <v>4983475</v>
      </c>
      <c r="I28" s="15" t="s">
        <v>12</v>
      </c>
      <c r="J28" s="15"/>
    </row>
    <row r="29" spans="1:10" customFormat="1" ht="14.5" x14ac:dyDescent="0.35">
      <c r="A29" s="15"/>
      <c r="B29" s="10">
        <v>45769</v>
      </c>
      <c r="C29" s="17"/>
      <c r="D29" s="15"/>
      <c r="E29" s="15"/>
      <c r="F29" s="18" t="s">
        <v>33</v>
      </c>
      <c r="G29" s="19">
        <v>5000</v>
      </c>
      <c r="H29" s="20">
        <f>+H28-G29</f>
        <v>4978475</v>
      </c>
      <c r="I29" s="15" t="s">
        <v>12</v>
      </c>
      <c r="J29" s="15"/>
    </row>
    <row r="30" spans="1:10" customFormat="1" ht="14.5" x14ac:dyDescent="0.35">
      <c r="A30" s="15"/>
      <c r="B30" s="10">
        <v>45769</v>
      </c>
      <c r="C30" s="17"/>
      <c r="D30" s="15"/>
      <c r="E30" s="15"/>
      <c r="F30" s="18" t="s">
        <v>34</v>
      </c>
      <c r="G30" s="19">
        <v>719000</v>
      </c>
      <c r="H30" s="20">
        <f>+H29-G30</f>
        <v>4259475</v>
      </c>
      <c r="I30" s="15" t="s">
        <v>12</v>
      </c>
      <c r="J30" s="15"/>
    </row>
    <row r="31" spans="1:10" customFormat="1" ht="14.5" x14ac:dyDescent="0.35">
      <c r="A31" s="15"/>
      <c r="B31" s="10">
        <v>45769</v>
      </c>
      <c r="C31" s="17"/>
      <c r="D31" s="15"/>
      <c r="E31" s="15"/>
      <c r="F31" s="18" t="s">
        <v>35</v>
      </c>
      <c r="G31" s="19">
        <v>424800</v>
      </c>
      <c r="H31" s="20">
        <f>+H30-G31</f>
        <v>3834675</v>
      </c>
      <c r="I31" s="15" t="s">
        <v>12</v>
      </c>
      <c r="J31" s="15"/>
    </row>
    <row r="32" spans="1:10" customFormat="1" ht="14.5" x14ac:dyDescent="0.35">
      <c r="A32" s="15"/>
      <c r="B32" s="10">
        <v>45770</v>
      </c>
      <c r="C32" s="17"/>
      <c r="D32" s="15"/>
      <c r="E32" s="15"/>
      <c r="F32" s="18" t="s">
        <v>36</v>
      </c>
      <c r="G32" s="19">
        <v>350</v>
      </c>
      <c r="H32" s="20">
        <f>+H31-G32</f>
        <v>3834325</v>
      </c>
      <c r="I32" s="15" t="s">
        <v>12</v>
      </c>
      <c r="J32" s="15"/>
    </row>
    <row r="33" spans="1:14" customFormat="1" ht="14.5" x14ac:dyDescent="0.35">
      <c r="A33" s="15"/>
      <c r="B33" s="10">
        <v>45775</v>
      </c>
      <c r="C33" s="17"/>
      <c r="D33" s="15"/>
      <c r="E33" s="15"/>
      <c r="F33" s="18" t="s">
        <v>37</v>
      </c>
      <c r="G33" s="19">
        <v>15000</v>
      </c>
      <c r="H33" s="20">
        <f>+H32-G33</f>
        <v>3819325</v>
      </c>
      <c r="I33" s="15" t="s">
        <v>12</v>
      </c>
      <c r="J33" s="15"/>
    </row>
    <row r="34" spans="1:14" customFormat="1" ht="14.5" x14ac:dyDescent="0.35">
      <c r="A34" s="15"/>
      <c r="B34" s="10">
        <v>45775</v>
      </c>
      <c r="C34" s="17"/>
      <c r="D34" s="15"/>
      <c r="E34" s="15"/>
      <c r="F34" s="18" t="s">
        <v>38</v>
      </c>
      <c r="G34" s="19">
        <f>23000+1000</f>
        <v>24000</v>
      </c>
      <c r="H34" s="20">
        <f>+H33-G34</f>
        <v>3795325</v>
      </c>
      <c r="I34" s="15" t="s">
        <v>12</v>
      </c>
      <c r="J34" s="15"/>
    </row>
    <row r="35" spans="1:14" customFormat="1" ht="14.5" x14ac:dyDescent="0.35">
      <c r="A35" s="15"/>
      <c r="B35" s="10">
        <v>45776</v>
      </c>
      <c r="C35" s="17"/>
      <c r="D35" s="15"/>
      <c r="E35" s="15"/>
      <c r="F35" s="18" t="s">
        <v>39</v>
      </c>
      <c r="G35" s="19">
        <v>30000</v>
      </c>
      <c r="H35" s="20">
        <f>+H34-G35</f>
        <v>3765325</v>
      </c>
      <c r="I35" s="15" t="s">
        <v>12</v>
      </c>
      <c r="J35" s="15"/>
    </row>
    <row r="36" spans="1:14" customFormat="1" ht="14.5" x14ac:dyDescent="0.35">
      <c r="A36" s="15"/>
      <c r="B36" s="10">
        <v>45776</v>
      </c>
      <c r="C36" s="17"/>
      <c r="D36" s="15"/>
      <c r="E36" s="15"/>
      <c r="F36" s="36" t="s">
        <v>40</v>
      </c>
      <c r="G36" s="19">
        <v>12150</v>
      </c>
      <c r="H36" s="20">
        <f>+H35-G36</f>
        <v>3753175</v>
      </c>
      <c r="I36" s="15" t="s">
        <v>12</v>
      </c>
      <c r="J36" s="15"/>
    </row>
    <row r="37" spans="1:14" customFormat="1" ht="14.5" x14ac:dyDescent="0.35">
      <c r="A37" s="15"/>
      <c r="B37" s="10">
        <v>45777</v>
      </c>
      <c r="C37" s="17"/>
      <c r="D37" s="15"/>
      <c r="E37" s="15"/>
      <c r="F37" s="22" t="s">
        <v>41</v>
      </c>
      <c r="G37" s="19">
        <v>240000</v>
      </c>
      <c r="H37" s="20">
        <f>+H36-G37</f>
        <v>3513175</v>
      </c>
      <c r="I37" s="23" t="s">
        <v>12</v>
      </c>
      <c r="J37" s="15"/>
    </row>
    <row r="38" spans="1:14" customFormat="1" ht="14.5" x14ac:dyDescent="0.35">
      <c r="A38" s="15"/>
      <c r="B38" s="10">
        <v>45777</v>
      </c>
      <c r="C38" s="17"/>
      <c r="D38" s="15"/>
      <c r="E38" s="15"/>
      <c r="F38" s="15" t="s">
        <v>42</v>
      </c>
      <c r="G38" s="14">
        <v>7000</v>
      </c>
      <c r="H38" s="20">
        <f>+H37-G38</f>
        <v>3506175</v>
      </c>
      <c r="I38" s="15" t="s">
        <v>12</v>
      </c>
      <c r="J38" s="15"/>
    </row>
    <row r="39" spans="1:14" customFormat="1" ht="14.5" x14ac:dyDescent="0.35">
      <c r="A39" s="15"/>
      <c r="B39" s="24"/>
      <c r="C39" s="15"/>
      <c r="D39" s="15"/>
      <c r="E39" s="25">
        <f>SUM(E6:E37)</f>
        <v>6900000</v>
      </c>
      <c r="F39" s="26"/>
      <c r="G39" s="27">
        <f>SUM(G6:G38)</f>
        <v>4235575</v>
      </c>
      <c r="H39" s="1"/>
      <c r="I39" s="1"/>
      <c r="J39" s="1"/>
      <c r="N39" s="28"/>
    </row>
    <row r="40" spans="1:14" customFormat="1" ht="14.5" x14ac:dyDescent="0.35">
      <c r="A40" s="1"/>
      <c r="B40" s="1"/>
      <c r="C40" s="1"/>
      <c r="D40" s="1"/>
      <c r="E40" s="1"/>
      <c r="F40" s="1"/>
      <c r="G40" s="2"/>
      <c r="H40" s="1"/>
      <c r="I40" s="29"/>
      <c r="L40" s="28"/>
    </row>
    <row r="41" spans="1:14" x14ac:dyDescent="0.25">
      <c r="E41" s="30"/>
    </row>
    <row r="42" spans="1:14" x14ac:dyDescent="0.25">
      <c r="E42" s="30"/>
      <c r="H42" s="31" t="s">
        <v>43</v>
      </c>
      <c r="I42" s="32"/>
    </row>
    <row r="43" spans="1:14" x14ac:dyDescent="0.25">
      <c r="E43" s="33">
        <f>+E39+C6</f>
        <v>7741750</v>
      </c>
      <c r="G43" s="2"/>
      <c r="H43" s="25">
        <f>+E39+C6-G39</f>
        <v>3506175</v>
      </c>
      <c r="I43" s="34"/>
      <c r="J43" s="2"/>
    </row>
    <row r="44" spans="1:14" x14ac:dyDescent="0.25">
      <c r="E44" s="35"/>
      <c r="I44" s="33"/>
      <c r="J44" s="2"/>
    </row>
    <row r="45" spans="1:14" x14ac:dyDescent="0.25">
      <c r="E45" s="30"/>
      <c r="H45" s="2"/>
      <c r="I45" s="2"/>
      <c r="J45" s="2"/>
    </row>
    <row r="46" spans="1:14" x14ac:dyDescent="0.25">
      <c r="H46" s="2"/>
      <c r="I46" s="2"/>
    </row>
    <row r="47" spans="1:14" x14ac:dyDescent="0.25">
      <c r="G47" s="2"/>
      <c r="I47" s="2"/>
    </row>
    <row r="48" spans="1:14" x14ac:dyDescent="0.25">
      <c r="H48" s="2"/>
    </row>
    <row r="49" spans="7:7" x14ac:dyDescent="0.25">
      <c r="G49" s="2"/>
    </row>
    <row r="50" spans="7:7" x14ac:dyDescent="0.25">
      <c r="G50" s="2"/>
    </row>
  </sheetData>
  <mergeCells count="1">
    <mergeCell ref="A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36776-2F23-4BE1-A02A-E8A276897EFE}">
  <dimension ref="A1:K48"/>
  <sheetViews>
    <sheetView workbookViewId="0">
      <selection activeCell="G9" sqref="G9"/>
    </sheetView>
  </sheetViews>
  <sheetFormatPr baseColWidth="10" defaultColWidth="9.1796875" defaultRowHeight="11.5" x14ac:dyDescent="0.25"/>
  <cols>
    <col min="1" max="1" width="13.453125" style="1" bestFit="1" customWidth="1"/>
    <col min="2" max="2" width="12.54296875" style="1" customWidth="1"/>
    <col min="3" max="3" width="79.90625" style="1" bestFit="1" customWidth="1"/>
    <col min="4" max="4" width="17.1796875" style="1" customWidth="1"/>
    <col min="5" max="5" width="21.453125" style="1" bestFit="1" customWidth="1"/>
    <col min="6" max="6" width="12.453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11" customFormat="1" ht="14.5" x14ac:dyDescent="0.35">
      <c r="B1" s="1"/>
      <c r="C1" s="1"/>
      <c r="D1" s="1"/>
      <c r="E1" s="2"/>
    </row>
    <row r="2" spans="1:11" customFormat="1" ht="14.5" x14ac:dyDescent="0.35">
      <c r="A2" s="38" t="s">
        <v>53</v>
      </c>
      <c r="B2" s="38"/>
      <c r="C2" s="38"/>
      <c r="D2" s="1"/>
      <c r="E2" s="1"/>
      <c r="I2" s="1"/>
      <c r="J2" s="1"/>
      <c r="K2" s="1"/>
    </row>
    <row r="3" spans="1:11" customFormat="1" ht="14.5" x14ac:dyDescent="0.35">
      <c r="A3" s="38" t="s">
        <v>54</v>
      </c>
      <c r="B3" s="38"/>
      <c r="C3" s="38"/>
      <c r="D3" s="1"/>
      <c r="E3" s="1"/>
      <c r="I3" s="1"/>
      <c r="J3" s="1"/>
      <c r="K3" s="1"/>
    </row>
    <row r="4" spans="1:11" customFormat="1" ht="14.5" x14ac:dyDescent="0.35">
      <c r="A4" s="38" t="s">
        <v>55</v>
      </c>
      <c r="B4" s="38"/>
      <c r="C4" s="38"/>
      <c r="D4" s="1"/>
      <c r="E4" s="1"/>
      <c r="I4" s="1"/>
      <c r="J4" s="1"/>
      <c r="K4" s="1"/>
    </row>
    <row r="5" spans="1:11" customFormat="1" ht="14.5" x14ac:dyDescent="0.35">
      <c r="B5" s="1"/>
      <c r="C5" s="1"/>
      <c r="D5" s="1"/>
      <c r="E5" s="1"/>
    </row>
    <row r="6" spans="1:11" customFormat="1" ht="23" x14ac:dyDescent="0.35">
      <c r="A6" s="39" t="s">
        <v>56</v>
      </c>
      <c r="B6" s="39" t="s">
        <v>2</v>
      </c>
      <c r="C6" s="5" t="s">
        <v>6</v>
      </c>
      <c r="D6" s="7" t="s">
        <v>7</v>
      </c>
      <c r="E6" s="8" t="s">
        <v>9</v>
      </c>
    </row>
    <row r="7" spans="1:11" customFormat="1" ht="14.5" x14ac:dyDescent="0.35">
      <c r="A7" s="40">
        <v>1</v>
      </c>
      <c r="B7" s="41">
        <v>45748</v>
      </c>
      <c r="C7" s="18" t="s">
        <v>13</v>
      </c>
      <c r="D7" s="19">
        <v>10000</v>
      </c>
      <c r="E7" s="15" t="s">
        <v>12</v>
      </c>
    </row>
    <row r="8" spans="1:11" customFormat="1" ht="14.5" x14ac:dyDescent="0.35">
      <c r="A8" s="40">
        <f t="shared" ref="A8:A36" si="0">+A7+1</f>
        <v>2</v>
      </c>
      <c r="B8" s="41">
        <v>45748</v>
      </c>
      <c r="C8" s="18" t="s">
        <v>14</v>
      </c>
      <c r="D8" s="19">
        <v>20000</v>
      </c>
      <c r="E8" s="15" t="s">
        <v>12</v>
      </c>
    </row>
    <row r="9" spans="1:11" customFormat="1" ht="14.5" x14ac:dyDescent="0.35">
      <c r="A9" s="40">
        <f t="shared" si="0"/>
        <v>3</v>
      </c>
      <c r="B9" s="41">
        <v>45748</v>
      </c>
      <c r="C9" s="18" t="s">
        <v>15</v>
      </c>
      <c r="D9" s="19">
        <v>1000</v>
      </c>
      <c r="E9" s="15" t="s">
        <v>12</v>
      </c>
    </row>
    <row r="10" spans="1:11" customFormat="1" ht="14.5" x14ac:dyDescent="0.35">
      <c r="A10" s="40">
        <f t="shared" si="0"/>
        <v>4</v>
      </c>
      <c r="B10" s="41">
        <v>45748</v>
      </c>
      <c r="C10" s="42" t="s">
        <v>16</v>
      </c>
      <c r="D10" s="19">
        <v>500</v>
      </c>
      <c r="E10" s="15" t="s">
        <v>12</v>
      </c>
      <c r="F10" s="21"/>
    </row>
    <row r="11" spans="1:11" customFormat="1" ht="14.5" x14ac:dyDescent="0.35">
      <c r="A11" s="40">
        <f t="shared" si="0"/>
        <v>5</v>
      </c>
      <c r="B11" s="41">
        <v>45748</v>
      </c>
      <c r="C11" s="18" t="s">
        <v>44</v>
      </c>
      <c r="D11" s="19">
        <v>1000</v>
      </c>
      <c r="E11" s="15" t="s">
        <v>12</v>
      </c>
      <c r="F11" s="21"/>
    </row>
    <row r="12" spans="1:11" customFormat="1" ht="14.5" x14ac:dyDescent="0.35">
      <c r="A12" s="40">
        <f t="shared" si="0"/>
        <v>6</v>
      </c>
      <c r="B12" s="41">
        <v>45748</v>
      </c>
      <c r="C12" s="18" t="s">
        <v>17</v>
      </c>
      <c r="D12" s="19">
        <v>5200</v>
      </c>
      <c r="E12" s="15" t="s">
        <v>12</v>
      </c>
      <c r="F12" s="21"/>
    </row>
    <row r="13" spans="1:11" customFormat="1" ht="14.5" x14ac:dyDescent="0.35">
      <c r="A13" s="40">
        <f t="shared" si="0"/>
        <v>7</v>
      </c>
      <c r="B13" s="41">
        <v>45750</v>
      </c>
      <c r="C13" s="18" t="s">
        <v>18</v>
      </c>
      <c r="D13" s="19">
        <v>1050</v>
      </c>
      <c r="E13" s="15" t="s">
        <v>12</v>
      </c>
      <c r="F13" s="21"/>
    </row>
    <row r="14" spans="1:11" customFormat="1" ht="14.5" x14ac:dyDescent="0.35">
      <c r="A14" s="40">
        <f t="shared" si="0"/>
        <v>8</v>
      </c>
      <c r="B14" s="41">
        <v>45756</v>
      </c>
      <c r="C14" s="18" t="s">
        <v>19</v>
      </c>
      <c r="D14" s="19">
        <v>18300</v>
      </c>
      <c r="E14" s="15" t="s">
        <v>12</v>
      </c>
      <c r="F14" s="21"/>
    </row>
    <row r="15" spans="1:11" customFormat="1" ht="14.5" x14ac:dyDescent="0.35">
      <c r="A15" s="40" t="s">
        <v>57</v>
      </c>
      <c r="B15" s="41">
        <v>45757</v>
      </c>
      <c r="C15" s="18" t="s">
        <v>21</v>
      </c>
      <c r="D15" s="19">
        <v>1167000</v>
      </c>
      <c r="E15" s="15" t="s">
        <v>12</v>
      </c>
    </row>
    <row r="16" spans="1:11" customFormat="1" ht="14.5" x14ac:dyDescent="0.35">
      <c r="A16" s="40">
        <v>14</v>
      </c>
      <c r="B16" s="41">
        <v>45758</v>
      </c>
      <c r="C16" s="18" t="s">
        <v>22</v>
      </c>
      <c r="D16" s="19">
        <v>525300</v>
      </c>
      <c r="E16" s="15" t="s">
        <v>12</v>
      </c>
    </row>
    <row r="17" spans="1:5" customFormat="1" ht="14.5" x14ac:dyDescent="0.35">
      <c r="A17" s="40">
        <f t="shared" si="0"/>
        <v>15</v>
      </c>
      <c r="B17" s="41">
        <v>45762</v>
      </c>
      <c r="C17" s="18" t="s">
        <v>23</v>
      </c>
      <c r="D17" s="19">
        <v>214500</v>
      </c>
      <c r="E17" s="15" t="s">
        <v>12</v>
      </c>
    </row>
    <row r="18" spans="1:5" customFormat="1" ht="14.5" x14ac:dyDescent="0.35">
      <c r="A18" s="40">
        <f t="shared" si="0"/>
        <v>16</v>
      </c>
      <c r="B18" s="41">
        <v>45762</v>
      </c>
      <c r="C18" s="18" t="s">
        <v>24</v>
      </c>
      <c r="D18" s="19">
        <v>214500</v>
      </c>
      <c r="E18" s="15" t="s">
        <v>12</v>
      </c>
    </row>
    <row r="19" spans="1:5" customFormat="1" ht="14.5" x14ac:dyDescent="0.35">
      <c r="A19" s="40">
        <f t="shared" si="0"/>
        <v>17</v>
      </c>
      <c r="B19" s="41">
        <v>45762</v>
      </c>
      <c r="C19" s="18" t="s">
        <v>25</v>
      </c>
      <c r="D19" s="19">
        <v>214500</v>
      </c>
      <c r="E19" s="15" t="s">
        <v>12</v>
      </c>
    </row>
    <row r="20" spans="1:5" customFormat="1" ht="14.5" x14ac:dyDescent="0.35">
      <c r="A20" s="40">
        <f t="shared" si="0"/>
        <v>18</v>
      </c>
      <c r="B20" s="41">
        <v>45763</v>
      </c>
      <c r="C20" s="18" t="s">
        <v>26</v>
      </c>
      <c r="D20" s="19">
        <v>55000</v>
      </c>
      <c r="E20" s="15" t="s">
        <v>12</v>
      </c>
    </row>
    <row r="21" spans="1:5" customFormat="1" ht="14.5" x14ac:dyDescent="0.35">
      <c r="A21" s="40">
        <f t="shared" si="0"/>
        <v>19</v>
      </c>
      <c r="B21" s="41">
        <v>45763</v>
      </c>
      <c r="C21" s="18" t="s">
        <v>27</v>
      </c>
      <c r="D21" s="19">
        <v>32325</v>
      </c>
      <c r="E21" s="15" t="s">
        <v>12</v>
      </c>
    </row>
    <row r="22" spans="1:5" customFormat="1" ht="14.5" x14ac:dyDescent="0.35">
      <c r="A22" s="40">
        <f t="shared" si="0"/>
        <v>20</v>
      </c>
      <c r="B22" s="41">
        <v>45763</v>
      </c>
      <c r="C22" s="36" t="s">
        <v>28</v>
      </c>
      <c r="D22" s="19">
        <v>625</v>
      </c>
      <c r="E22" s="15" t="s">
        <v>12</v>
      </c>
    </row>
    <row r="23" spans="1:5" customFormat="1" ht="14.5" x14ac:dyDescent="0.35">
      <c r="A23" s="40">
        <f t="shared" si="0"/>
        <v>21</v>
      </c>
      <c r="B23" s="41">
        <v>45763</v>
      </c>
      <c r="C23" s="18" t="s">
        <v>29</v>
      </c>
      <c r="D23" s="19">
        <v>250000</v>
      </c>
      <c r="E23" s="15" t="s">
        <v>12</v>
      </c>
    </row>
    <row r="24" spans="1:5" customFormat="1" ht="14.5" x14ac:dyDescent="0.35">
      <c r="A24" s="40">
        <f t="shared" si="0"/>
        <v>22</v>
      </c>
      <c r="B24" s="41">
        <v>45764</v>
      </c>
      <c r="C24" s="18" t="s">
        <v>30</v>
      </c>
      <c r="D24" s="19">
        <v>4000</v>
      </c>
      <c r="E24" s="15" t="s">
        <v>12</v>
      </c>
    </row>
    <row r="25" spans="1:5" customFormat="1" ht="14.5" x14ac:dyDescent="0.35">
      <c r="A25" s="40">
        <f t="shared" si="0"/>
        <v>23</v>
      </c>
      <c r="B25" s="41">
        <v>45764</v>
      </c>
      <c r="C25" s="18" t="s">
        <v>31</v>
      </c>
      <c r="D25" s="19">
        <v>3000</v>
      </c>
      <c r="E25" s="15" t="s">
        <v>12</v>
      </c>
    </row>
    <row r="26" spans="1:5" customFormat="1" ht="14.5" x14ac:dyDescent="0.35">
      <c r="A26" s="40">
        <f t="shared" si="0"/>
        <v>24</v>
      </c>
      <c r="B26" s="41">
        <v>45769</v>
      </c>
      <c r="C26" s="18" t="s">
        <v>32</v>
      </c>
      <c r="D26" s="19">
        <f>15275+5200</f>
        <v>20475</v>
      </c>
      <c r="E26" s="15" t="s">
        <v>12</v>
      </c>
    </row>
    <row r="27" spans="1:5" customFormat="1" ht="14.5" x14ac:dyDescent="0.35">
      <c r="A27" s="40">
        <f t="shared" si="0"/>
        <v>25</v>
      </c>
      <c r="B27" s="41">
        <v>45769</v>
      </c>
      <c r="C27" s="18" t="s">
        <v>33</v>
      </c>
      <c r="D27" s="19">
        <v>5000</v>
      </c>
      <c r="E27" s="15" t="s">
        <v>12</v>
      </c>
    </row>
    <row r="28" spans="1:5" customFormat="1" ht="14.5" x14ac:dyDescent="0.35">
      <c r="A28" s="40">
        <f t="shared" si="0"/>
        <v>26</v>
      </c>
      <c r="B28" s="41">
        <v>45769</v>
      </c>
      <c r="C28" s="18" t="s">
        <v>34</v>
      </c>
      <c r="D28" s="19">
        <v>719000</v>
      </c>
      <c r="E28" s="15" t="s">
        <v>12</v>
      </c>
    </row>
    <row r="29" spans="1:5" customFormat="1" ht="14.5" x14ac:dyDescent="0.35">
      <c r="A29" s="40">
        <f t="shared" si="0"/>
        <v>27</v>
      </c>
      <c r="B29" s="41">
        <v>45769</v>
      </c>
      <c r="C29" s="18" t="s">
        <v>35</v>
      </c>
      <c r="D29" s="19">
        <v>424800</v>
      </c>
      <c r="E29" s="15" t="s">
        <v>12</v>
      </c>
    </row>
    <row r="30" spans="1:5" customFormat="1" ht="14.5" x14ac:dyDescent="0.35">
      <c r="A30" s="40">
        <f t="shared" si="0"/>
        <v>28</v>
      </c>
      <c r="B30" s="41">
        <v>45770</v>
      </c>
      <c r="C30" s="18" t="s">
        <v>36</v>
      </c>
      <c r="D30" s="19">
        <v>350</v>
      </c>
      <c r="E30" s="15" t="s">
        <v>12</v>
      </c>
    </row>
    <row r="31" spans="1:5" customFormat="1" ht="14.5" x14ac:dyDescent="0.35">
      <c r="A31" s="40">
        <f t="shared" si="0"/>
        <v>29</v>
      </c>
      <c r="B31" s="41">
        <v>45775</v>
      </c>
      <c r="C31" s="18" t="s">
        <v>37</v>
      </c>
      <c r="D31" s="19">
        <v>15000</v>
      </c>
      <c r="E31" s="15" t="s">
        <v>12</v>
      </c>
    </row>
    <row r="32" spans="1:5" customFormat="1" ht="14.5" x14ac:dyDescent="0.35">
      <c r="A32" s="40">
        <f t="shared" si="0"/>
        <v>30</v>
      </c>
      <c r="B32" s="41">
        <v>45775</v>
      </c>
      <c r="C32" s="18" t="s">
        <v>38</v>
      </c>
      <c r="D32" s="19">
        <f>23000+1000</f>
        <v>24000</v>
      </c>
      <c r="E32" s="15" t="s">
        <v>12</v>
      </c>
    </row>
    <row r="33" spans="1:9" customFormat="1" ht="14.5" x14ac:dyDescent="0.35">
      <c r="A33" s="40">
        <f t="shared" si="0"/>
        <v>31</v>
      </c>
      <c r="B33" s="41">
        <v>45776</v>
      </c>
      <c r="C33" s="18" t="s">
        <v>39</v>
      </c>
      <c r="D33" s="19">
        <v>30000</v>
      </c>
      <c r="E33" s="15" t="s">
        <v>12</v>
      </c>
    </row>
    <row r="34" spans="1:9" customFormat="1" ht="14.5" x14ac:dyDescent="0.35">
      <c r="A34" s="40">
        <f t="shared" si="0"/>
        <v>32</v>
      </c>
      <c r="B34" s="41">
        <v>45776</v>
      </c>
      <c r="C34" s="36" t="s">
        <v>40</v>
      </c>
      <c r="D34" s="19">
        <v>12150</v>
      </c>
      <c r="E34" s="15" t="s">
        <v>12</v>
      </c>
    </row>
    <row r="35" spans="1:9" customFormat="1" ht="14.5" x14ac:dyDescent="0.35">
      <c r="A35" s="40">
        <f t="shared" si="0"/>
        <v>33</v>
      </c>
      <c r="B35" s="41">
        <v>45777</v>
      </c>
      <c r="C35" s="22" t="s">
        <v>41</v>
      </c>
      <c r="D35" s="19">
        <v>240000</v>
      </c>
      <c r="E35" s="23" t="s">
        <v>12</v>
      </c>
    </row>
    <row r="36" spans="1:9" customFormat="1" ht="14.5" x14ac:dyDescent="0.35">
      <c r="A36" s="40">
        <f t="shared" si="0"/>
        <v>34</v>
      </c>
      <c r="B36" s="41">
        <v>45777</v>
      </c>
      <c r="C36" s="15" t="s">
        <v>42</v>
      </c>
      <c r="D36" s="14">
        <v>7000</v>
      </c>
      <c r="E36" s="15" t="s">
        <v>12</v>
      </c>
    </row>
    <row r="37" spans="1:9" customFormat="1" ht="14.5" x14ac:dyDescent="0.35">
      <c r="B37" s="24"/>
      <c r="C37" s="26"/>
      <c r="D37" s="27">
        <f>SUM(D7:D36)</f>
        <v>4235575</v>
      </c>
      <c r="E37" s="1"/>
      <c r="I37" s="28"/>
    </row>
    <row r="38" spans="1:9" customFormat="1" ht="14.5" x14ac:dyDescent="0.35">
      <c r="B38" s="1"/>
      <c r="C38" s="1"/>
      <c r="D38" s="2"/>
      <c r="E38" s="29"/>
      <c r="G38" s="28"/>
    </row>
    <row r="40" spans="1:9" x14ac:dyDescent="0.25">
      <c r="E40" s="32"/>
      <c r="I40" s="1">
        <v>177350</v>
      </c>
    </row>
    <row r="41" spans="1:9" x14ac:dyDescent="0.25">
      <c r="D41" s="2"/>
      <c r="E41" s="34"/>
      <c r="I41" s="1">
        <v>18739</v>
      </c>
    </row>
    <row r="42" spans="1:9" x14ac:dyDescent="0.25">
      <c r="E42" s="33"/>
      <c r="I42" s="1">
        <v>1262</v>
      </c>
    </row>
    <row r="43" spans="1:9" x14ac:dyDescent="0.25">
      <c r="E43" s="2"/>
      <c r="H43" s="1">
        <v>150000</v>
      </c>
      <c r="I43" s="1">
        <v>3950</v>
      </c>
    </row>
    <row r="44" spans="1:9" x14ac:dyDescent="0.25">
      <c r="E44" s="2"/>
      <c r="H44" s="1">
        <v>90000</v>
      </c>
      <c r="I44" s="1">
        <v>77496</v>
      </c>
    </row>
    <row r="45" spans="1:9" x14ac:dyDescent="0.25">
      <c r="D45" s="2"/>
      <c r="E45" s="2"/>
      <c r="I45" s="1">
        <f>SUM(I40:I44)</f>
        <v>278797</v>
      </c>
    </row>
    <row r="47" spans="1:9" x14ac:dyDescent="0.25">
      <c r="D47" s="2"/>
    </row>
    <row r="48" spans="1:9" x14ac:dyDescent="0.25">
      <c r="D48" s="2"/>
    </row>
  </sheetData>
  <mergeCells count="3">
    <mergeCell ref="A2:C2"/>
    <mergeCell ref="A3:C3"/>
    <mergeCell ref="A4:C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82809-7C49-4652-80DD-EFADCCEDDA83}">
  <dimension ref="A1:D11"/>
  <sheetViews>
    <sheetView workbookViewId="0">
      <selection activeCell="H8" sqref="H8"/>
    </sheetView>
  </sheetViews>
  <sheetFormatPr baseColWidth="10" defaultRowHeight="14.5" x14ac:dyDescent="0.35"/>
  <cols>
    <col min="2" max="2" width="48.54296875" bestFit="1" customWidth="1"/>
    <col min="3" max="3" width="8.36328125" bestFit="1" customWidth="1"/>
    <col min="4" max="4" width="21.453125" bestFit="1" customWidth="1"/>
  </cols>
  <sheetData>
    <row r="1" spans="1:4" x14ac:dyDescent="0.35">
      <c r="A1" s="3" t="s">
        <v>45</v>
      </c>
      <c r="B1" s="3"/>
      <c r="C1" s="3"/>
      <c r="D1" s="3"/>
    </row>
    <row r="2" spans="1:4" x14ac:dyDescent="0.35">
      <c r="A2" s="1"/>
      <c r="B2" s="1"/>
      <c r="C2" s="1"/>
      <c r="D2" s="1"/>
    </row>
    <row r="3" spans="1:4" ht="23" x14ac:dyDescent="0.35">
      <c r="A3" s="6" t="s">
        <v>4</v>
      </c>
      <c r="B3" s="5" t="s">
        <v>6</v>
      </c>
      <c r="C3" s="7" t="s">
        <v>7</v>
      </c>
      <c r="D3" s="8" t="s">
        <v>9</v>
      </c>
    </row>
    <row r="4" spans="1:4" x14ac:dyDescent="0.35">
      <c r="A4" s="10">
        <v>45757</v>
      </c>
      <c r="B4" s="36" t="s">
        <v>46</v>
      </c>
      <c r="C4" s="37">
        <v>1200</v>
      </c>
      <c r="D4" s="15" t="s">
        <v>12</v>
      </c>
    </row>
    <row r="5" spans="1:4" x14ac:dyDescent="0.35">
      <c r="A5" s="10">
        <v>45758</v>
      </c>
      <c r="B5" s="36" t="s">
        <v>47</v>
      </c>
      <c r="C5" s="37">
        <v>1200</v>
      </c>
      <c r="D5" s="15" t="s">
        <v>12</v>
      </c>
    </row>
    <row r="6" spans="1:4" x14ac:dyDescent="0.35">
      <c r="A6" s="10">
        <v>45758</v>
      </c>
      <c r="B6" s="36" t="s">
        <v>48</v>
      </c>
      <c r="C6" s="37">
        <v>400</v>
      </c>
      <c r="D6" s="15" t="s">
        <v>12</v>
      </c>
    </row>
    <row r="7" spans="1:4" x14ac:dyDescent="0.35">
      <c r="A7" s="10">
        <v>45764</v>
      </c>
      <c r="B7" s="36" t="s">
        <v>49</v>
      </c>
      <c r="C7" s="37">
        <v>1200</v>
      </c>
      <c r="D7" s="15" t="s">
        <v>12</v>
      </c>
    </row>
    <row r="8" spans="1:4" x14ac:dyDescent="0.35">
      <c r="A8" s="10">
        <v>45765</v>
      </c>
      <c r="B8" s="36" t="s">
        <v>50</v>
      </c>
      <c r="C8" s="37">
        <v>600</v>
      </c>
      <c r="D8" s="15" t="s">
        <v>12</v>
      </c>
    </row>
    <row r="9" spans="1:4" x14ac:dyDescent="0.35">
      <c r="A9" s="10">
        <v>45765</v>
      </c>
      <c r="B9" s="36" t="s">
        <v>51</v>
      </c>
      <c r="C9" s="37">
        <v>1200</v>
      </c>
      <c r="D9" s="15" t="s">
        <v>12</v>
      </c>
    </row>
    <row r="10" spans="1:4" x14ac:dyDescent="0.35">
      <c r="A10" s="10">
        <v>45769</v>
      </c>
      <c r="B10" s="36" t="s">
        <v>52</v>
      </c>
      <c r="C10" s="37">
        <v>1200</v>
      </c>
      <c r="D10" s="15" t="s">
        <v>12</v>
      </c>
    </row>
    <row r="11" spans="1:4" x14ac:dyDescent="0.35">
      <c r="A11" s="15"/>
      <c r="B11" s="26"/>
      <c r="C11" s="27">
        <f>SUM(C4:C10)</f>
        <v>7000</v>
      </c>
      <c r="D11" s="1"/>
    </row>
  </sheetData>
  <mergeCells count="1">
    <mergeCell ref="A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BC1C-06DC-436E-979A-2D8FEE73CE3B}">
  <dimension ref="A1"/>
  <sheetViews>
    <sheetView workbookViewId="0">
      <selection activeCell="H13" sqref="H13"/>
    </sheetView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CAISSSE</vt:lpstr>
      <vt:lpstr>RELEVE</vt:lpstr>
      <vt:lpstr>DEPLACEMENT</vt:lpstr>
      <vt:lpstr>REMBOURSEMNT M. RICARDO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2025-06-11T23:12:34Z</dcterms:modified>
</cp:coreProperties>
</file>