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5\"/>
    </mc:Choice>
  </mc:AlternateContent>
  <xr:revisionPtr revIDLastSave="0" documentId="8_{D0F95B12-69A3-47DD-8A6A-121947185F1E}" xr6:coauthVersionLast="47" xr6:coauthVersionMax="47" xr10:uidLastSave="{00000000-0000-0000-0000-000000000000}"/>
  <bookViews>
    <workbookView xWindow="-110" yWindow="-110" windowWidth="19420" windowHeight="10420" xr2:uid="{DF3D8B65-088F-4D6F-9E14-3C4F59C02BAB}"/>
  </bookViews>
  <sheets>
    <sheet name="Feuil1" sheetId="1" r:id="rId1"/>
    <sheet name="Feuil2" sheetId="2" r:id="rId2"/>
    <sheet name="Feuil3" sheetId="3" r:id="rId3"/>
  </sheets>
  <definedNames>
    <definedName name="_xlnm._FilterDatabase" localSheetId="1" hidden="1">Feuil2!$A$5:$E$408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6" i="2" l="1"/>
  <c r="D5" i="3"/>
  <c r="D407" i="2"/>
  <c r="A407" i="2"/>
  <c r="A408" i="2" s="1"/>
  <c r="D401" i="2"/>
  <c r="A375" i="2"/>
  <c r="D373" i="2"/>
  <c r="D360" i="2"/>
  <c r="A347" i="2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D345" i="2"/>
  <c r="D342" i="2"/>
  <c r="A338" i="2"/>
  <c r="A339" i="2" s="1"/>
  <c r="A340" i="2" s="1"/>
  <c r="A341" i="2" s="1"/>
  <c r="A342" i="2" s="1"/>
  <c r="A343" i="2" s="1"/>
  <c r="A344" i="2" s="1"/>
  <c r="A335" i="2"/>
  <c r="A336" i="2" s="1"/>
  <c r="D332" i="2"/>
  <c r="A320" i="2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D318" i="2"/>
  <c r="A312" i="2"/>
  <c r="A313" i="2" s="1"/>
  <c r="A314" i="2" s="1"/>
  <c r="A315" i="2" s="1"/>
  <c r="A316" i="2" s="1"/>
  <c r="A317" i="2" s="1"/>
  <c r="D307" i="2"/>
  <c r="D300" i="2"/>
  <c r="D299" i="2"/>
  <c r="A285" i="2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D283" i="2"/>
  <c r="D281" i="2"/>
  <c r="A280" i="2"/>
  <c r="D273" i="2"/>
  <c r="A267" i="2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D256" i="2"/>
  <c r="A249" i="2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D248" i="2"/>
  <c r="D247" i="2"/>
  <c r="D240" i="2"/>
  <c r="D238" i="2"/>
  <c r="D237" i="2"/>
  <c r="D235" i="2"/>
  <c r="D234" i="2"/>
  <c r="A229" i="2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D222" i="2"/>
  <c r="D210" i="2"/>
  <c r="D191" i="2"/>
  <c r="B191" i="2"/>
  <c r="B192" i="2" s="1"/>
  <c r="A189" i="2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D186" i="2"/>
  <c r="A181" i="2"/>
  <c r="A182" i="2" s="1"/>
  <c r="A183" i="2" s="1"/>
  <c r="A184" i="2" s="1"/>
  <c r="A185" i="2" s="1"/>
  <c r="D179" i="2"/>
  <c r="A178" i="2"/>
  <c r="D176" i="2"/>
  <c r="A168" i="2"/>
  <c r="A169" i="2" s="1"/>
  <c r="A170" i="2" s="1"/>
  <c r="A171" i="2" s="1"/>
  <c r="A172" i="2" s="1"/>
  <c r="A173" i="2" s="1"/>
  <c r="A174" i="2" s="1"/>
  <c r="A175" i="2" s="1"/>
  <c r="D164" i="2"/>
  <c r="D162" i="2"/>
  <c r="D150" i="2"/>
  <c r="D134" i="2"/>
  <c r="D129" i="2"/>
  <c r="A116" i="2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D114" i="2"/>
  <c r="D107" i="2"/>
  <c r="A107" i="2"/>
  <c r="A108" i="2" s="1"/>
  <c r="A109" i="2" s="1"/>
  <c r="A110" i="2" s="1"/>
  <c r="A111" i="2" s="1"/>
  <c r="A112" i="2" s="1"/>
  <c r="A113" i="2" s="1"/>
  <c r="G105" i="2"/>
  <c r="D96" i="2"/>
  <c r="D93" i="2"/>
  <c r="D87" i="2"/>
  <c r="D86" i="2"/>
  <c r="D73" i="2"/>
  <c r="D72" i="2"/>
  <c r="D61" i="2"/>
  <c r="D58" i="2"/>
  <c r="D54" i="2"/>
  <c r="A54" i="2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D48" i="2"/>
  <c r="A47" i="2"/>
  <c r="A48" i="2" s="1"/>
  <c r="A49" i="2" s="1"/>
  <c r="A50" i="2" s="1"/>
  <c r="A51" i="2" s="1"/>
  <c r="A52" i="2" s="1"/>
  <c r="D45" i="2"/>
  <c r="D35" i="2"/>
  <c r="D29" i="2"/>
  <c r="D27" i="2"/>
  <c r="A24" i="2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D22" i="2"/>
  <c r="D21" i="2"/>
  <c r="D411" i="2" s="1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D415" i="1"/>
  <c r="A415" i="1"/>
  <c r="A416" i="1" s="1"/>
  <c r="D409" i="1"/>
  <c r="A382" i="1"/>
  <c r="D380" i="1"/>
  <c r="D367" i="1"/>
  <c r="A354" i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D352" i="1"/>
  <c r="D349" i="1"/>
  <c r="A345" i="1"/>
  <c r="A346" i="1" s="1"/>
  <c r="A347" i="1" s="1"/>
  <c r="A348" i="1" s="1"/>
  <c r="A349" i="1" s="1"/>
  <c r="A350" i="1" s="1"/>
  <c r="A351" i="1" s="1"/>
  <c r="A341" i="1"/>
  <c r="A342" i="1" s="1"/>
  <c r="D338" i="1"/>
  <c r="A326" i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D323" i="1"/>
  <c r="A317" i="1"/>
  <c r="A318" i="1" s="1"/>
  <c r="A319" i="1" s="1"/>
  <c r="A320" i="1" s="1"/>
  <c r="A321" i="1" s="1"/>
  <c r="A322" i="1" s="1"/>
  <c r="D311" i="1"/>
  <c r="D304" i="1"/>
  <c r="D303" i="1"/>
  <c r="A289" i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D287" i="1"/>
  <c r="D285" i="1"/>
  <c r="A284" i="1"/>
  <c r="D276" i="1"/>
  <c r="A270" i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D258" i="1"/>
  <c r="A251" i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D250" i="1"/>
  <c r="D249" i="1"/>
  <c r="D242" i="1"/>
  <c r="D240" i="1"/>
  <c r="D239" i="1"/>
  <c r="D237" i="1"/>
  <c r="D236" i="1"/>
  <c r="A231" i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D223" i="1"/>
  <c r="D211" i="1"/>
  <c r="D192" i="1"/>
  <c r="B192" i="1"/>
  <c r="B193" i="1" s="1"/>
  <c r="A190" i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D187" i="1"/>
  <c r="A182" i="1"/>
  <c r="A183" i="1" s="1"/>
  <c r="A184" i="1" s="1"/>
  <c r="A185" i="1" s="1"/>
  <c r="A186" i="1" s="1"/>
  <c r="D180" i="1"/>
  <c r="A179" i="1"/>
  <c r="D177" i="1"/>
  <c r="A169" i="1"/>
  <c r="A170" i="1" s="1"/>
  <c r="A171" i="1" s="1"/>
  <c r="A172" i="1" s="1"/>
  <c r="A173" i="1" s="1"/>
  <c r="A174" i="1" s="1"/>
  <c r="A175" i="1" s="1"/>
  <c r="A176" i="1" s="1"/>
  <c r="D166" i="1"/>
  <c r="D164" i="1"/>
  <c r="D152" i="1"/>
  <c r="D136" i="1"/>
  <c r="D131" i="1"/>
  <c r="A118" i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D116" i="1"/>
  <c r="D109" i="1"/>
  <c r="A109" i="1"/>
  <c r="A110" i="1" s="1"/>
  <c r="A111" i="1" s="1"/>
  <c r="A112" i="1" s="1"/>
  <c r="A113" i="1" s="1"/>
  <c r="A114" i="1" s="1"/>
  <c r="A115" i="1" s="1"/>
  <c r="D97" i="1"/>
  <c r="D94" i="1"/>
  <c r="D88" i="1"/>
  <c r="D87" i="1"/>
  <c r="D74" i="1"/>
  <c r="D73" i="1"/>
  <c r="D62" i="1"/>
  <c r="D59" i="1"/>
  <c r="D55" i="1"/>
  <c r="A55" i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D49" i="1"/>
  <c r="A48" i="1"/>
  <c r="A49" i="1" s="1"/>
  <c r="A50" i="1" s="1"/>
  <c r="A51" i="1" s="1"/>
  <c r="A52" i="1" s="1"/>
  <c r="A53" i="1" s="1"/>
  <c r="D46" i="1"/>
  <c r="D36" i="1"/>
  <c r="D30" i="1"/>
  <c r="D28" i="1"/>
  <c r="A25" i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D23" i="1"/>
  <c r="D22" i="1"/>
  <c r="G106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<sst xmlns="http://schemas.openxmlformats.org/spreadsheetml/2006/main" count="1788" uniqueCount="464">
  <si>
    <t>RELEVE DEPENSES NBU MARS 2024</t>
  </si>
  <si>
    <t>N° D'ORDRE</t>
  </si>
  <si>
    <t>DATE</t>
  </si>
  <si>
    <t>NATURE DES DÉPENSES</t>
  </si>
  <si>
    <t>MONTANTS</t>
  </si>
  <si>
    <t>OBSERVATIONS</t>
  </si>
  <si>
    <t>ENVELOPPE M.CEO</t>
  </si>
  <si>
    <t>RÈGLEMENT ESPÈCE</t>
  </si>
  <si>
    <t>REABONNEMENT INTERNET DOMICIL CEO</t>
  </si>
  <si>
    <t>FRAIS D'HOTEL MISSION EULOGE+ FRANCK</t>
  </si>
  <si>
    <t xml:space="preserve">FRAIS DE MISSION EULOGE </t>
  </si>
  <si>
    <t>FRAIS DE MISSION FRANCK</t>
  </si>
  <si>
    <t>AVANCE SALAIRE FREITAS</t>
  </si>
  <si>
    <t>ACHAT CASH PAWER</t>
  </si>
  <si>
    <t>ACHAT EAU POUR MISSION DU 12 MARS AU 11 AVRIL</t>
  </si>
  <si>
    <t>ACHAT CHEMISE DOSSIER</t>
  </si>
  <si>
    <t>IMPRESSION +PHOTOCOPIE</t>
  </si>
  <si>
    <t>FÊTES CEREMONIES (BOISSON DEPART CM)</t>
  </si>
  <si>
    <t>FRAIS RAMASSAGE ORDUIRE</t>
  </si>
  <si>
    <t>ENVELOPPE M. RICARDO</t>
  </si>
  <si>
    <t xml:space="preserve">ACHAT CHRONO+PERFORATEUR </t>
  </si>
  <si>
    <t>ENVELOPPE M. RICARDO  400 000(100.000 MmE NUKAFU)ET 270 000 Mme Victorine+AUTRES)</t>
  </si>
  <si>
    <t>17'18'19</t>
  </si>
  <si>
    <t xml:space="preserve">SALAIRE FÉVRIER  2024 NBU </t>
  </si>
  <si>
    <t>FORFAIT AGENT DE SECURITE JANVIER FÉVRIER 2024</t>
  </si>
  <si>
    <t>FORFAIT AGENT D'ENTRETIEN JANVIER 2024</t>
  </si>
  <si>
    <t>ACHAT DOPPELS (CEO)</t>
  </si>
  <si>
    <t>REINSTALLATION DES FILES ELECTRITRIQUE DU COMPTEUR MERE VERS 02 COMPTEUR CASH PAWER</t>
  </si>
  <si>
    <t>ACHAT CASH PAWER NETBYUS SERVICE</t>
  </si>
  <si>
    <t xml:space="preserve">ACHAT PRODUIT D'ENTRETIEN </t>
  </si>
  <si>
    <t>FRAIS DE LOGEMENT NYEKONAKPOE MISSION 12 MARS AU 11 AVRIL (CAUTION A RECUPERER EN AVRIL)</t>
  </si>
  <si>
    <t>FRAIS D'AGENCE IMMOBILIERE (COMMISSION)</t>
  </si>
  <si>
    <t>ACHAT CASH PAWER POUR APPARTEMENTS MISSION DU 12 AU 11 AVRIL</t>
  </si>
  <si>
    <t xml:space="preserve">ACHAT DE RALONGE </t>
  </si>
  <si>
    <t xml:space="preserve">FRAIS D'ENTRETIEN DOMICILE </t>
  </si>
  <si>
    <t xml:space="preserve"> HONORAIRE + CNSS</t>
  </si>
  <si>
    <t>FRAIS SOUDURES+ CARBURANT (FONFON)</t>
  </si>
  <si>
    <t>ACHAT DE CASH PAWER  DOMICLE CEO</t>
  </si>
  <si>
    <t>ACHAT DE CREDIT DE COMMUNICATION CEO</t>
  </si>
  <si>
    <t>ACHAT CANAL BOX MARS 2024 SERVICE NBU</t>
  </si>
  <si>
    <t>FORMALITES PEAGE +ENREGISTREMENT</t>
  </si>
  <si>
    <t xml:space="preserve">ACHAT D'UN AUVANT </t>
  </si>
  <si>
    <t>ACHAT CARBURANT MERCEDES BM9909</t>
  </si>
  <si>
    <t>ACHAT BOISSON (VISITE NOTAIRE)</t>
  </si>
  <si>
    <t>REABONNEMENT CANAL BOX LOGEMENT MISSION DU 12 MARS AU 11 AVRIL  ETAGE</t>
  </si>
  <si>
    <t>REABONNEMENT CANAL BOX LOGEMENT MISSION DU 12 MARS AU 11 AVRIL REZ DE CHAUSSEE</t>
  </si>
  <si>
    <t>42'43 A B C D</t>
  </si>
  <si>
    <t>FRAIS DE MISSION DU 12 MARS AU 11 AVRIL(RAFIOU,FAWAZ,PAPIOU,BELFRID)</t>
  </si>
  <si>
    <t>DEJEUNER MECANICIENS</t>
  </si>
  <si>
    <t>ENVELOPPE CEO</t>
  </si>
  <si>
    <t>DINER 02 MECANICIENS (KOM+POISSON+1 SACHET PUR WATER°)</t>
  </si>
  <si>
    <t>ACHAT CARBURANT BM7754</t>
  </si>
  <si>
    <t>ACHAT CARBURANT BM7753</t>
  </si>
  <si>
    <t>ACHAT EAU+BOISSON+PAIN</t>
  </si>
  <si>
    <t>ACHAT FOURNITURE DE BUREAU</t>
  </si>
  <si>
    <t>REMBOURSEMENT FACTURE CASH PAWER(15/03/24) LOGEMENT RAFIOU FAWAZ PAPIYO BELFLID</t>
  </si>
  <si>
    <t xml:space="preserve">ACHAT CASH PAWER LOGEMENT MISSION DU 12 AU 11 AVRIL 2024 </t>
  </si>
  <si>
    <t>ACHAT CASH PAWER  DOMICILE CEO</t>
  </si>
  <si>
    <t>ACHAT CARBURANT BM9909</t>
  </si>
  <si>
    <t>FRAIS DE LAVAGE RIDEAUX BUREAU</t>
  </si>
  <si>
    <t>FACTURE CEET JANVIER FÉVRIER 2024</t>
  </si>
  <si>
    <t>ACHAT DE CABLE POUR REINSTALLATION DEUX CLIMS NBU T0GO</t>
  </si>
  <si>
    <t>FRAIS DE PRESTATION +DEPLACEMENT+LOCATION ECHELLE</t>
  </si>
  <si>
    <t>REMBOURSEMENT FACTURE CARBURANT+PEAGES + PHOTOGRAPHIE ( CEO)</t>
  </si>
  <si>
    <t>TRAVAUX  ALU  REAPATION APPARTEMENT WOEDRANAWOE</t>
  </si>
  <si>
    <t>ABONNEMENT CANALBOX NOUVEL APPARTEMENT CEO</t>
  </si>
  <si>
    <t>REMBOURSSEMENT CASH PAWER BORIS DOMICIL NOUVEL CEO  NOVEMBRE 2023</t>
  </si>
  <si>
    <t>ACHAT CREDIT COMMUNICATION (BIENVENUE)</t>
  </si>
  <si>
    <t>ACHAT PRODUIT D'ENTRETIEN  + BALAIE DOMICILE CEO (ENTRETIEN NOUVEAUX APPARTEMENTS)</t>
  </si>
  <si>
    <t>ACHAT PRODUIT D'ENTRETIEN DOMICILE CEO (ENTRETIEN NOUVEAUX APPARTEMENTS)</t>
  </si>
  <si>
    <t>ACHAT CARBURANT BM 9909</t>
  </si>
  <si>
    <t>PAIEMENT LOYER + CAUTION + APPARTEMENT FAWAZ ET RAFIOU MARS  A JUILLET 2024</t>
  </si>
  <si>
    <t>IMPRESSION CARTES DE VISITES</t>
  </si>
  <si>
    <t>ACHAT CARBURANT CEO</t>
  </si>
  <si>
    <t>ACHAT DE CASH PAWER LOGEMENT MISSION ETAGE</t>
  </si>
  <si>
    <t>ACHAT DE CASH PAWER LOGEMENT MISSION SALON</t>
  </si>
  <si>
    <t>ABONNEMENT CANALBOX NOUVEL APPARTEMENT FAWAZ&amp;RAFIOU N°1</t>
  </si>
  <si>
    <t>ACHAT PRODUIT D'ENTRETIEN (OMO AJAX  JAVEL. LAVE VITRE)</t>
  </si>
  <si>
    <t>ACHAT PILES SOURIS PC ET COMMANDES CLIMATISEURS</t>
  </si>
  <si>
    <t xml:space="preserve"> ENTRETIEN 05 APPARTEMENTS </t>
  </si>
  <si>
    <t>TRAVAUX PEINTURE NOUVEAU APPARTEMENT 05</t>
  </si>
  <si>
    <t>ACHAT DETECTEUR FAUX BILLET</t>
  </si>
  <si>
    <t>LAISSER PASSER+ENREGISTREMENT (FONFON)</t>
  </si>
  <si>
    <t>ACHAT CARBURANT BM 7755</t>
  </si>
  <si>
    <t>FRAIS DE RESTAURATION MECANICIEN</t>
  </si>
  <si>
    <t>REMBOURSSEMENT FACTURES BM 7754 (CARBURANT +PEAGE) CEO</t>
  </si>
  <si>
    <t>FRAIS DE REPARATION MERCEDES (FONFON)</t>
  </si>
  <si>
    <t xml:space="preserve">ABONNEMENT CANAL BOX NOUVEL APPAPRTEMENT N°3 </t>
  </si>
  <si>
    <t>ACHAT CASH PAWER CEO</t>
  </si>
  <si>
    <t>ACHAT CASH PAWER LOGEMENT MISSION 12 MARS AU 11 1VRIL</t>
  </si>
  <si>
    <t>TRAVAUX INSTALLATION CLIMATISEURS</t>
  </si>
  <si>
    <t xml:space="preserve"> ENVELOPPES CEO (BORIS)</t>
  </si>
  <si>
    <t>TRAVAUX D'INSTALLATION DES LAMPES +REPARATION APPARTEMENT CEO</t>
  </si>
  <si>
    <t>REMBOURSSEMENT CARBURANT BM9632 (PAPIYO FAWAZ BELFRID RAFIOU)</t>
  </si>
  <si>
    <t>ACHAT BOUTEILLE DE GAZ DOMICILE  CEO</t>
  </si>
  <si>
    <t>POUBOIS  DEJEUNER VISITE NOTAIRE,  ACHAT WATT REGULATEUR + GROUPE ELECTROGENE + ACHAT RAMCO</t>
  </si>
  <si>
    <t>ACHAT DE CARBURANT CEO BL3296</t>
  </si>
  <si>
    <t>ACHAT DE SEAUX (06)+PELE (POUR LES APPARTEMENTS )</t>
  </si>
  <si>
    <t xml:space="preserve">FRAIS DE TRANSPORT MARCHANDISES DE RAMCO AUX APPARTEMENT + DECHARGES  DU 29 MARS * 2 ET 02 AVRIL 2024, </t>
  </si>
  <si>
    <t xml:space="preserve">ACHAT FILET MOUSTIQUAIRE+MASTIC </t>
  </si>
  <si>
    <t>DEPLACEMET COURSE BUREAU MOIS DE MARS 2024</t>
  </si>
  <si>
    <t>ACHAT FIXEUR MURAL</t>
  </si>
  <si>
    <t xml:space="preserve">ACHAT+TRAVAUX  AMENAGEMENT APPARTEMENTS HEDZRANAWOE DU 30 AU 31 MARS 2024 </t>
  </si>
  <si>
    <t>ACHAT CREDIT DE COMMUNICATION BIENVENUE</t>
  </si>
  <si>
    <t>ACHAT VENTILOS GRAND</t>
  </si>
  <si>
    <t>ACHAT DETENTEUR, ROCORD AEROTRANSPARANT ,COLLIER METALIQUE</t>
  </si>
  <si>
    <t>REMBOURSEMENT FRAIS MEDICAUX</t>
  </si>
  <si>
    <t>ACHAT CANNETTE +EAU CRISTAL</t>
  </si>
  <si>
    <t xml:space="preserve"> 1er MARS AU 31 DECEMBRE 2024</t>
  </si>
  <si>
    <t>ACHAT CASH PAWER APPARTEMENT MISSION DU 12 AU 11 AVRIL</t>
  </si>
  <si>
    <t>ACHAT CARBURANT BM 9632 CEO</t>
  </si>
  <si>
    <t>REPARATION TOYOTA</t>
  </si>
  <si>
    <t>IMPRESSION FLYERS</t>
  </si>
  <si>
    <t>ACHAT ACCESSOIRES POUR INSTALATION CUISINIERE</t>
  </si>
  <si>
    <t>ACHAT DE REGULATEUR 3000V</t>
  </si>
  <si>
    <t>TRAVAUX PLOMBERIE+MAIN D'ŒUVRE</t>
  </si>
  <si>
    <t>9-10'-11</t>
  </si>
  <si>
    <t>SALAIRE  MARS 2024</t>
  </si>
  <si>
    <t>FORFAIT AGENT DE SECURITE MARS 2024</t>
  </si>
  <si>
    <t>ACHAT DE HUILE BM7753</t>
  </si>
  <si>
    <t>ACHAT DOPPEL</t>
  </si>
  <si>
    <t>ACHAT CARBURANT</t>
  </si>
  <si>
    <t>ACHAT ACCESSOIRES TRAVAUX  ELECTRICITE NOUVEL DOMICILE CEO</t>
  </si>
  <si>
    <t>MAIN D'ŒUVRE TRAVAUX D'ELECTRICITE+DEPLACEMENT</t>
  </si>
  <si>
    <t>TRAVAUX MENUISERIE +MAIN D'ŒUVRE</t>
  </si>
  <si>
    <t xml:space="preserve">ACHAT ACCESSOIRES TRAVAUX PLOMBERIE </t>
  </si>
  <si>
    <t>MAIN D'ŒUVRE TRAVAUX PLOMBERIE +DEPLACEMENT DOMICILE CEO</t>
  </si>
  <si>
    <t>LOYER  NETBYUS</t>
  </si>
  <si>
    <t>ENTRETIEN APPARTEMENT MISSION DU 12 AU 11 AVRIL</t>
  </si>
  <si>
    <t>ACHAT DE CREDIT AGNES COTONOU</t>
  </si>
  <si>
    <t>reabonnement CANAL BOX</t>
  </si>
  <si>
    <t>LAVAGES COETTES+DRAPS</t>
  </si>
  <si>
    <t>REMBOURSSEMENT CASH PAWER</t>
  </si>
  <si>
    <t>ENTRETIEN APPARTEMENT M.RICARDO</t>
  </si>
  <si>
    <t>CREDIT COMMUNICATION  CEO</t>
  </si>
  <si>
    <t>CHAMBRE DE COMMERCE</t>
  </si>
  <si>
    <t>REMBOURSEMENT CARBURANT +PEAGES</t>
  </si>
  <si>
    <t>BORIS(ACHAT USTENSILLE DE CUISINE)</t>
  </si>
  <si>
    <t>M.MATHIEU</t>
  </si>
  <si>
    <t>CREDIT COMMUNICATION BIENVENUE</t>
  </si>
  <si>
    <t xml:space="preserve">MATELAS </t>
  </si>
  <si>
    <t>BOUTEILLE DE GAZ</t>
  </si>
  <si>
    <t>TRANSPORT MATELAS CUISINIERE, BOUTEILLE DE GAZ</t>
  </si>
  <si>
    <t>CARBURANT BI 25 25 BORIS</t>
  </si>
  <si>
    <t>ACHAT CUISINIERE</t>
  </si>
  <si>
    <t>ACHAT ARMOIRES +LITS</t>
  </si>
  <si>
    <t>ACHAT SALON EN TISSUS+TABLES CENTRALE</t>
  </si>
  <si>
    <t>CARBURANT RB CE 5617 CEO</t>
  </si>
  <si>
    <t>ACHAT POSE TV</t>
  </si>
  <si>
    <t xml:space="preserve">IMPRESSION+CHEMISES </t>
  </si>
  <si>
    <t>TRANSPORT ARMOIRES LITS+USTENSILES DE CUISINE +INSTALLATION+MONTAGES (RAMCO+NOUKAFU+ADEWUI - HEDZRANAWOE)+POURBOIS</t>
  </si>
  <si>
    <t>ACHAT REGULATEURS</t>
  </si>
  <si>
    <t>INTALATION ET POSE TELE</t>
  </si>
  <si>
    <t>INSTALLATION ET ENTRETIEN CUISINIERE A FOUR ET GAZ</t>
  </si>
  <si>
    <t>INSTALLATION DES HUIT REGULATEUR</t>
  </si>
  <si>
    <t>ACHAT  RALLONGES APPARTEMENTS</t>
  </si>
  <si>
    <t>ACHAT DES SEAUX</t>
  </si>
  <si>
    <t>ACHAT CARDENAS NBU TOGO</t>
  </si>
  <si>
    <t>FRAIS CARBURANT POUR 02 JOURS RECHERCHE COLMALAGE DE FUITE BI2525 BORIS</t>
  </si>
  <si>
    <t>COLMALAGE DE FUITE? CHANGEMENT DE GAZ ENTRETIEN CLIM</t>
  </si>
  <si>
    <t>REPARATION CLIMATISEUR 1ER ETAGES , ACHAT GAZ</t>
  </si>
  <si>
    <t>RECHARGE CASH PAWER 4 APPARTEMENT HEDZRANAWOE</t>
  </si>
  <si>
    <t>FRAIS D'AUGMENTATION D'AMPERAGE</t>
  </si>
  <si>
    <t>DEPLACEMENT IKI</t>
  </si>
  <si>
    <t>DEPLACEMENT AVRIL 2024 (AUMENTATION AMPERAGE+RETRAIT CHEQUE*3, DEPLACEMENT SUIVI TRAVAUX ENTRETIEN,INVENTAIRE,RETRAIT CAUTION</t>
  </si>
  <si>
    <t>FORFAIT AGENT DE SECURITE AVRIL 2024</t>
  </si>
  <si>
    <t>EZOH KOKOU DAVID</t>
  </si>
  <si>
    <t>FACTURES CEET MARS 2024</t>
  </si>
  <si>
    <t>CEET</t>
  </si>
  <si>
    <t>LOYER CEO AVRIL MAI JUIN</t>
  </si>
  <si>
    <t>STE DIEU MERCI</t>
  </si>
  <si>
    <t>ACHAT RALLONGE</t>
  </si>
  <si>
    <t>CHAMPION</t>
  </si>
  <si>
    <t>ACHAT REGULATEUR  +BAFFES</t>
  </si>
  <si>
    <t>ETS INDIEN RAMCO</t>
  </si>
  <si>
    <t>ACHAT DE CANON +AUTRES ACCESSOIRES</t>
  </si>
  <si>
    <t>ETS FRANCO ALU</t>
  </si>
  <si>
    <t>MAIN D'ŒUVRE CHANGEMENT DE CANNON</t>
  </si>
  <si>
    <t>ETS VARIOUS ALU</t>
  </si>
  <si>
    <t xml:space="preserve">ENTRETIEN 04 APPARTEMENTS HEDZRANAWOE </t>
  </si>
  <si>
    <t>BORIS ODUNNIYI</t>
  </si>
  <si>
    <t xml:space="preserve">FRAIS POUBOIS DANIEL AGENT DE SECURITE WOEDZRANAWOE ET SON EPOUSE </t>
  </si>
  <si>
    <t>DANIEL&amp; EPOUSE</t>
  </si>
  <si>
    <t>10'11'12'13</t>
  </si>
  <si>
    <t>REABONNEMENT CANAL BOX 03 APPARTEMENT HEDZRANAWOE+APPARTEMENT CEO</t>
  </si>
  <si>
    <t>CANALBOX</t>
  </si>
  <si>
    <t>CARBURANT BI 2525</t>
  </si>
  <si>
    <t>STATION T-0IL AGOE</t>
  </si>
  <si>
    <t>CLE MINUITE APPARTEMENT HEZDRANAWOE(AGNES)</t>
  </si>
  <si>
    <t>CAR KEY PROG</t>
  </si>
  <si>
    <t>16'17'18'19</t>
  </si>
  <si>
    <t>REMBOURSEMENT CASH PAWER 3000 *4 12000</t>
  </si>
  <si>
    <t>REMBOURSEMENT FACTURES PEAGES CARBURANT CEO</t>
  </si>
  <si>
    <t>CEO</t>
  </si>
  <si>
    <t>REMBOURSEMENT FACTURES PEAGES CARBURANT RAFIOU</t>
  </si>
  <si>
    <t>M. AYAM</t>
  </si>
  <si>
    <t>REMBOURSEMENT FACTURES PEAGES CARBURANT FAWAZ</t>
  </si>
  <si>
    <t>M.ADEOTI</t>
  </si>
  <si>
    <t>ACHAT CIMENT POUR INSTALLATION GROUPE</t>
  </si>
  <si>
    <t>ETS ELEME QUINCAILLERIE</t>
  </si>
  <si>
    <t>MAIN D'ŒUVRE TRAVAUX MACONNERIE (DEPAVAGE POSE PAVE ET BETON)</t>
  </si>
  <si>
    <t>E.C.B.T.P</t>
  </si>
  <si>
    <t>TOGOCOM -TYMONY</t>
  </si>
  <si>
    <t>26'27'28</t>
  </si>
  <si>
    <t>SALAIRE AVRIL 2024</t>
  </si>
  <si>
    <t xml:space="preserve"> AWUVE,SEWOU ,ALAÏ</t>
  </si>
  <si>
    <t>SOUSCRIPTION CANAL BOX APPARTEMENT 2 HEDZRANAWOE</t>
  </si>
  <si>
    <t>INSTALLATION REGULATTEURS +BAFFES</t>
  </si>
  <si>
    <t>ETS EXTRA ALU</t>
  </si>
  <si>
    <t xml:space="preserve">ENTRETIEN  APPARTEMENTS   N° 2 HEDZRANAWOE </t>
  </si>
  <si>
    <t>MME DANIEL SECURITE</t>
  </si>
  <si>
    <t xml:space="preserve">ACHAT RALLONGE </t>
  </si>
  <si>
    <t>CHINA MALL</t>
  </si>
  <si>
    <t xml:space="preserve">ACHAT ROBINET </t>
  </si>
  <si>
    <t>ETS AMEN BATIMENT</t>
  </si>
  <si>
    <t>MAIN D'OEUVRE  TRAVAUX PLOMBERIE APPARTEMENT 1,2,3 HEDZRANAWOE</t>
  </si>
  <si>
    <t>AMEDUME K. SENA</t>
  </si>
  <si>
    <t>FRAIS AUGMENTATION d'AMPERAGES</t>
  </si>
  <si>
    <t xml:space="preserve">FRAIS INSTALLATION GROUPE ELECTROGENE </t>
  </si>
  <si>
    <t>ERTEGE</t>
  </si>
  <si>
    <t>ACHAT PRODUIT D'ENTRETIEN (SAVON LIQUIDE)</t>
  </si>
  <si>
    <t>IKILIROU</t>
  </si>
  <si>
    <t xml:space="preserve"> REABONNEMENT CANALBOX  NETBYUS</t>
  </si>
  <si>
    <t>REPARATION BM 9632</t>
  </si>
  <si>
    <t>ETS ALADJI &amp;FRERES</t>
  </si>
  <si>
    <t>ACHAT DE CLES USB 16GIGA</t>
  </si>
  <si>
    <t>ETS ONLY GOD</t>
  </si>
  <si>
    <t>CONCEPTION GRILLE POUR GROUPE COMPTEUR</t>
  </si>
  <si>
    <t>BENEFICIAIRE 96 40 94 42</t>
  </si>
  <si>
    <t xml:space="preserve">CONCEPTION GRILLE POUR REGULATEUR </t>
  </si>
  <si>
    <t>BENEFICIAIRE 96 40 94 43</t>
  </si>
  <si>
    <t>RAMASSAGE ORDUIRE</t>
  </si>
  <si>
    <t>DEPLACEMENT IKI ACHAT GAZ OIL STATION</t>
  </si>
  <si>
    <t>ACHAT GASOIL 05 L POUR ALIMENTER LE GROUPE ELECTROGENE</t>
  </si>
  <si>
    <t>TOTAL ENERGIE</t>
  </si>
  <si>
    <t xml:space="preserve">PAPIER HYEGIENIQUE </t>
  </si>
  <si>
    <t>ACHAT GASOIL 25 L POUR ALIMENTER LE GROUPE ELECTROGENE</t>
  </si>
  <si>
    <t>ACHAT DE BIDON 25L POUR CONTENIR LE CARBURANT GROUPE ELECTROGENE</t>
  </si>
  <si>
    <t>BENEFICIARE 98 25 5626</t>
  </si>
  <si>
    <t xml:space="preserve">CREDIT COMMUNICATION </t>
  </si>
  <si>
    <t>TOGOCOM</t>
  </si>
  <si>
    <t>REMBOURSEMENT  CARBURANT +LAISSER PASSER CEO</t>
  </si>
  <si>
    <t>CEO/TOTAL ENERGIE</t>
  </si>
  <si>
    <t>FABRICATION INTALLATION SHAP POUR LE GROUPE ELECTROGENE</t>
  </si>
  <si>
    <t>ETS ANGE DE DIEU</t>
  </si>
  <si>
    <t xml:space="preserve">TRAVAUX MENUISERIE ET MACONNERIE </t>
  </si>
  <si>
    <t>ACHAT CADENAS(+SAVONS+ OMO POUR LES MECANICIENS)</t>
  </si>
  <si>
    <t>ETS KISS &amp;M</t>
  </si>
  <si>
    <t>FRAIS D'ALIMENTATION 02 MECANICIENS</t>
  </si>
  <si>
    <t>AKOHA IDELPHONSE</t>
  </si>
  <si>
    <t>DEPLACEMENT IKI RETOUR ENTRETIEN LOGEMENT MECANICIENS NYEKONAKPOE</t>
  </si>
  <si>
    <t>CARBURANT  BI 2525 BORIS</t>
  </si>
  <si>
    <t>BORIS ODUNNIYI/MRS</t>
  </si>
  <si>
    <t xml:space="preserve">REMBOURSEMENT BELFRID FACTURES PEAGES +CARBURANT BM9909 </t>
  </si>
  <si>
    <t>M.KAKANAKOU</t>
  </si>
  <si>
    <t>FRAIS DE FORMALITE +ENREGISTREMENT FRONTIERE (DEUX  MECANICIENS+BELFRID BENIN-TOGO</t>
  </si>
  <si>
    <t>AKOHA IDELPHONSE/BELFRID</t>
  </si>
  <si>
    <t>ACHAT CARBURANT IKI +FONFON COURSES RENSEIGNEMENT PIECES HEHICULES</t>
  </si>
  <si>
    <t>IKILIROU/MRS</t>
  </si>
  <si>
    <t>REPARATION  ECHAPPEMENT VEHICULE BM7754</t>
  </si>
  <si>
    <t>CLE MINUITE VILLA NYEKONAKPOE+NETBYUS</t>
  </si>
  <si>
    <t>ACHAT EAU VERNA +DOPPEL DU 07 AU 19 MAI 2024</t>
  </si>
  <si>
    <t>ACHAT GAZOIL GROUPE ELECTROGENE 25L</t>
  </si>
  <si>
    <t>EQUIPEMENT CUISINE NETBYUS</t>
  </si>
  <si>
    <t>CHAMPION/ETS ESPOIR EN JESUS</t>
  </si>
  <si>
    <t>DEPLACEMENT POUR ACHAT CARBURANT IKILIROU</t>
  </si>
  <si>
    <t>ACHAT ONDULEUR WIFI</t>
  </si>
  <si>
    <t>GRATIS COMMUNICATION</t>
  </si>
  <si>
    <t>FRAIS DE DEPLACEMENT COURSES BUREAU MAI 2024</t>
  </si>
  <si>
    <t xml:space="preserve">BIENVENUE </t>
  </si>
  <si>
    <t>ACHAT  PRODUIT D'ENTRETIEN POUR LAVAGE VEHICULEB (BOSSE +SAVONNIERE)</t>
  </si>
  <si>
    <t>ETS ESPOIR EN JESUS</t>
  </si>
  <si>
    <t>PHOTOCOPIE +IMPRESSION+CHEMIISE  MAI 2024</t>
  </si>
  <si>
    <t>REGLEMENT EN ESPECES</t>
  </si>
  <si>
    <t xml:space="preserve">FORFAIT AGENT DE SECURITE </t>
  </si>
  <si>
    <t>FRAIS ENTRETIEN APPARTEMENT CEO</t>
  </si>
  <si>
    <t>REABONNEMENT CANAL BOX CEO</t>
  </si>
  <si>
    <t xml:space="preserve">CARBURANT </t>
  </si>
  <si>
    <t>ACHAT CREDIT DE COMMUNICATION CEO</t>
  </si>
  <si>
    <t>DEJEUNER FONFON</t>
  </si>
  <si>
    <t>ACHAT ROBINET +MAIN D'OEURE</t>
  </si>
  <si>
    <t>HONORAIRE M. MATHIEU AVRIL 2024</t>
  </si>
  <si>
    <t>BEAATRICE AWUVE</t>
  </si>
  <si>
    <t>SALAIRE IKILEROU SEWOU MAI JUIN 2024</t>
  </si>
  <si>
    <t>FONFON VULGANIZATEUR</t>
  </si>
  <si>
    <t>reparation FONFON VEHICULE 7753</t>
  </si>
  <si>
    <t>REMBOURSEMENT FACTURE +PEAGES ALLER RETOUR COTONOU FAWAZ</t>
  </si>
  <si>
    <t>FORMALITES ENREGISTREMENT FRONTIERE ALLER+RETOUR</t>
  </si>
  <si>
    <t>ACHAT CHEMISES + IMPRESSION</t>
  </si>
  <si>
    <t>CASH PAWER FONFON MAISON NYKONAKPOE</t>
  </si>
  <si>
    <t>ACHAT ONDULEUR WIFI RESIDENCE CEO</t>
  </si>
  <si>
    <t>COMMISSION POUR ETABLISSEMENT CARTE GRISE VEHICULES BEBETO</t>
  </si>
  <si>
    <t>20'21'22'23'24'</t>
  </si>
  <si>
    <t>SALAIRE  MAI 2024</t>
  </si>
  <si>
    <t>PAIEMENT TYMONY FRAIS TAXE VEHICULES(TVM)</t>
  </si>
  <si>
    <t>REMBOURSEMENT CEO FACTURES LAISSEZ- PASSER+PEAGES+CARBURANT</t>
  </si>
  <si>
    <t>REPARATION BM77 53, 54,55</t>
  </si>
  <si>
    <t xml:space="preserve">REMBOURSEMENT CEO FACTURES LAISSEZ- PASSER </t>
  </si>
  <si>
    <t>LOYER APPARTEMENT 1 HEDZRANAWOE ( RAFIOU)</t>
  </si>
  <si>
    <t>FRAIS DE PEAGES LAISSEZ PASSER FONFON RETOUR COTONOU</t>
  </si>
  <si>
    <t>REABONNEMENT CANALBOX NETBYUS</t>
  </si>
  <si>
    <t>REMBOURSEMENT FRAIS MEDICAUX (ACCIDENT  DU 12 JUIN CEO)</t>
  </si>
  <si>
    <t>ACHAT GAZ OIL GROUPE ELECTROGENE</t>
  </si>
  <si>
    <t>IMPRESSION ECHANTILLONS LIVRE ET ET DEPLIANT</t>
  </si>
  <si>
    <t>REMBOURSEMENT FACTURE +PEAGES ALLER RETOUR COTONOU CEO</t>
  </si>
  <si>
    <t>ACHAT GASOIL GROUPE ELECTROGENE</t>
  </si>
  <si>
    <t>ACHAT SERVIETTE ENTRETIEN ET DEPLACEMENT ACHAT GASOIL</t>
  </si>
  <si>
    <t>FRAIS DE RESTAURATION CEO JUIN 2024</t>
  </si>
  <si>
    <t>DEPLACEMENT MOI DE JUIN 2024</t>
  </si>
  <si>
    <t>FORFAIT AGENT DE SECURITE</t>
  </si>
  <si>
    <t>REGLEMENT ESPECES</t>
  </si>
  <si>
    <t>FORFAIT AGENT D'ENTRETIEN</t>
  </si>
  <si>
    <t xml:space="preserve"> PAIEMENT FACTURE ELECTRICITE MAI 2024</t>
  </si>
  <si>
    <t>FRAIS DE RAMASSAGE ORDUIRE</t>
  </si>
  <si>
    <t>ACHAT CREDIT DE COMMUNICATION</t>
  </si>
  <si>
    <t>REABONNEMENT CANALBOX NBU TG</t>
  </si>
  <si>
    <t>CHARGEMENT BATTERIE GROUPE ELECTROGENE + BM7754</t>
  </si>
  <si>
    <t>ACHAT BONBONNE D'EAU+EAUVOLTIQUE</t>
  </si>
  <si>
    <t>REABONEMENT CANALBOX CEO</t>
  </si>
  <si>
    <t>IMPRESSION PHOTOCOPIE CHEMISE</t>
  </si>
  <si>
    <t>DEPLACEMENT JUILLET 2024</t>
  </si>
  <si>
    <t>REGLEMENT EN ESPECES,</t>
  </si>
  <si>
    <t xml:space="preserve">FORFAIT AGENT ENTRETIEN </t>
  </si>
  <si>
    <t>3'4'5'6'7'8'9'10'11'12'</t>
  </si>
  <si>
    <t>SALAIRE JUIN JUILLET 2024</t>
  </si>
  <si>
    <t>FACTURE CEET JUIN 2024</t>
  </si>
  <si>
    <t>14'15'16</t>
  </si>
  <si>
    <t xml:space="preserve">LOYER BELFRID, AGNES, FAWAZ, </t>
  </si>
  <si>
    <t>ACHAT GAZOIL GROUPE ELECTROGENE</t>
  </si>
  <si>
    <t xml:space="preserve">DEPLACEMENT ACHAT GAZ OIL </t>
  </si>
  <si>
    <t>REPARATION TUYEAUX  DE BACHE DE L'AUVANT  NUKAFU</t>
  </si>
  <si>
    <t>NOTE FRAIS +OTR  MAI JUIN JUILLET 2024</t>
  </si>
  <si>
    <t>ACHAT BOISSON CEO</t>
  </si>
  <si>
    <t>ACHAT CARBURANT BM9909 CEO</t>
  </si>
  <si>
    <t>PAIEMENT LOYER NET BYUS JUILLET AOUT SEPTEMBRE</t>
  </si>
  <si>
    <t>PAIEMENT LOYER  CEO BM 9909</t>
  </si>
  <si>
    <t>ACHAT PAPIER HYGIENIQUE</t>
  </si>
  <si>
    <t>COMPLEMENT FRAIS MODIFICATION STATUT NETBYUS</t>
  </si>
  <si>
    <t>FRAIS ETABLISSEMENT RCCM NETBYUS</t>
  </si>
  <si>
    <t xml:space="preserve"> OUVERTURE DE COMPTE NETBYUS, ACHAT DE CHEQUIER+DEPOT NSIA BANQUE</t>
  </si>
  <si>
    <t>FRAIS DE PHOTOGRAPHIE CEO</t>
  </si>
  <si>
    <t>ACHAT DE CARBURANT BM 9909 CEO</t>
  </si>
  <si>
    <t>TYMONY +FRAIS ASSURANCE VEHICULES BM 96 32</t>
  </si>
  <si>
    <t>ACHAT DE BOISSON+SHIPS</t>
  </si>
  <si>
    <t>ACHAT DE CARBURANT CE 5617/RB</t>
  </si>
  <si>
    <t>REPARATION GROUPE ELECTROGENE</t>
  </si>
  <si>
    <t>CHARGEMENT BATTERIE GROUPE ELECTROGENE</t>
  </si>
  <si>
    <t>DEPLACEMENT ACHAT CARBURANT GROUPE ELECTROGENE</t>
  </si>
  <si>
    <t xml:space="preserve">CARBURANT GROUPE ELECTROGENE </t>
  </si>
  <si>
    <t>REABONNEMENT CANAL BOX</t>
  </si>
  <si>
    <t>REPARATION BM 7755/BM7754</t>
  </si>
  <si>
    <t>MAIN D'ŒUVRE INSTALATION ALTERNATEUR BM 7755</t>
  </si>
  <si>
    <t>CREDIT DE COMMUNICATION AOUT 2024</t>
  </si>
  <si>
    <t>DEPLACEMENT AOUT 2024</t>
  </si>
  <si>
    <t xml:space="preserve">FORFAIT AGENT D'ENTRETIEN </t>
  </si>
  <si>
    <t>FRAIS DE RAMASSAGE D'ORDUIRE</t>
  </si>
  <si>
    <t>REABONNEMENT  CANAL BOX NBU TOGO</t>
  </si>
  <si>
    <t xml:space="preserve">CREDIT COMUNICATION </t>
  </si>
  <si>
    <t>FACTURE CEET JUILLET ET AOUT 2024</t>
  </si>
  <si>
    <t>PHOTOCOPIE+IMPRESSION</t>
  </si>
  <si>
    <t>8'9'10'11'12</t>
  </si>
  <si>
    <t>SALAIRE NBU T0G0 AOÛT 2024</t>
  </si>
  <si>
    <t>FORFAIT AGENT SECURITE</t>
  </si>
  <si>
    <t>ACHAT PILES SOURIS</t>
  </si>
  <si>
    <t xml:space="preserve">LOYER APPARTEMENT M. RAFIOU </t>
  </si>
  <si>
    <t>REABONNEMET CANALBOX NETBYUS</t>
  </si>
  <si>
    <t>DEPLACEMENT ACHAT GAZ OIL</t>
  </si>
  <si>
    <t xml:space="preserve"> ACHAT CASH PAWER M.RICARDO</t>
  </si>
  <si>
    <t>REABONNEMENT CANALBOX MR RICARDO</t>
  </si>
  <si>
    <t>FRAIS ENTRETIEN APPARTEMENT M. RICARDO</t>
  </si>
  <si>
    <t>FRAIS  D'ETABLISSEMENT VISITE TECHNIQUE BL 96 32</t>
  </si>
  <si>
    <t>REGLEMENT IMPOT+CNSS</t>
  </si>
  <si>
    <t>15'16'17'18'19'20'21'22'23'24</t>
  </si>
  <si>
    <t>SALAIRE NBU TOGO SEPTEMBRE ET OCTOBRE 2024</t>
  </si>
  <si>
    <t>CREDIT COMMUNICATION CEO</t>
  </si>
  <si>
    <t>REMBOURSEMENT FACTURES PEAGE+CARBURANT</t>
  </si>
  <si>
    <t>DEPLACEMENT COURSE BUREAU SEPTEMBRE OCTOBRE 2024</t>
  </si>
  <si>
    <t>FORFAIT AGENT SECURITE OCTOBRE 2024</t>
  </si>
  <si>
    <t>HONORAIRES COMPTABLE M. MATTHIEU SEPTEMBRE OCTOBRE NOVEMBRE 2024</t>
  </si>
  <si>
    <t>LOYER NETBYUS OCT NOV DEC 2024</t>
  </si>
  <si>
    <t>ACHAT ACCESSOIRES VEHICULES BM 9909</t>
  </si>
  <si>
    <t>SHIPS +DOPEL</t>
  </si>
  <si>
    <t>FRAIS DE PEAGES +FORMALITES FRONTIERE FONFON</t>
  </si>
  <si>
    <t>ACHAT CARBURANT CEO RB CE 5617</t>
  </si>
  <si>
    <t>9'10'11</t>
  </si>
  <si>
    <t>LOYER APARTEMENT BELFRID FAWAZ AGNES</t>
  </si>
  <si>
    <t xml:space="preserve"> FRAIS LAVAGE A SEC DRAP APPARTEMENT CEO</t>
  </si>
  <si>
    <t>ACHAT PRODUIT DENTRETIEN (LAVE VITRE)</t>
  </si>
  <si>
    <t>FRAIS DEPLACEMENT ACHAT GASOIL</t>
  </si>
  <si>
    <t xml:space="preserve"> ACHAT GASOIL</t>
  </si>
  <si>
    <t>IMPRESSION  DOCUMENTS</t>
  </si>
  <si>
    <t>ACHAT VIGNETTE OTR</t>
  </si>
  <si>
    <t xml:space="preserve"> ACHAT SERPIERE + BALAIE A TIGE</t>
  </si>
  <si>
    <t>FORFAIT AGENT  ENTRETIEN OCTOBRE 2024</t>
  </si>
  <si>
    <t>ENTRETIEN APPARTEMENT CEO</t>
  </si>
  <si>
    <t>CASH PAWER CEO</t>
  </si>
  <si>
    <t>PRODUIT ENTRETIEN CEO(LIQUIDE NETOYANT CITRON + 0M0)</t>
  </si>
  <si>
    <t>REABONNEMENT CANAL BOX NETBYUS</t>
  </si>
  <si>
    <t>FACTURE CEET SEPTEMBRE 2024</t>
  </si>
  <si>
    <t>REMBOURSEMENT FACTURE CARBURANT+PEAGE CEO</t>
  </si>
  <si>
    <t xml:space="preserve"> FRAIS ETABLISSEMENT ASSURANCES VEHICULES BM 7753, BM7754, BM7755</t>
  </si>
  <si>
    <t>ACHAT GAZ OIL</t>
  </si>
  <si>
    <t>DEPLACEMENT ACHAT  GAZ OIL</t>
  </si>
  <si>
    <t>REMBOURSEMENT FACTURE PEAGE CEO</t>
  </si>
  <si>
    <t>FRAIS ETABLISSEMENT VISITE TECHNIQUE BM 7753,7754,7755</t>
  </si>
  <si>
    <t>REPARATION BUREAU RESPONSABLE COMMERCIAL</t>
  </si>
  <si>
    <t>Achat papier hygiénique</t>
  </si>
  <si>
    <t>FRAIS DE RESTAURATION AKOHA IDELPHONSE</t>
  </si>
  <si>
    <t>FRAIS DE RESTAURATION +BOISSON CEO</t>
  </si>
  <si>
    <t>FACTURE JARDINIER MAISON NYEKONAKPOE</t>
  </si>
  <si>
    <t>LOYER CEO OCT NOV DEC 2024</t>
  </si>
  <si>
    <t>REMBOURSEMENT FACTURE CASH PAWER BORIS</t>
  </si>
  <si>
    <t>ACHAT BOITE DE STYLO</t>
  </si>
  <si>
    <t>39'40</t>
  </si>
  <si>
    <t>FACTURE TDE MAISON NYEKONAPKOE+KODJOVIAKOPE 2023-2024</t>
  </si>
  <si>
    <t>COMPLEMENT LOYER APPARTEMENT ECOLE Français</t>
  </si>
  <si>
    <t>FRAIS DE DEPLACEMENT BUREAU NOVEMBRE 2024</t>
  </si>
  <si>
    <t>REABONNEMENT CANALBOX CEO DECEMBRE 2024</t>
  </si>
  <si>
    <t>ACHAT CASH PAWER CEO DECEMBRE 2024</t>
  </si>
  <si>
    <t>FORFAIT AGENT  D'ENTRETIEN NOVEMBRE 2024</t>
  </si>
  <si>
    <t xml:space="preserve"> ACHAT ENVELOPPES</t>
  </si>
  <si>
    <t>DEPLACEMENT ACHAT GASOIL</t>
  </si>
  <si>
    <t>RESTAURATION O2 MECANICIENS (FONFON)</t>
  </si>
  <si>
    <t xml:space="preserve"> ENVOIE DOCUMENTS A MADAGASCAR (DHL)</t>
  </si>
  <si>
    <t>REPARATION+ DEPLACEMENT  BL 9632? BM 7753</t>
  </si>
  <si>
    <t>CARBURANT GROUPE ELECTROGENE</t>
  </si>
  <si>
    <t>DEPLACEMENT ACHAT CARBURANT</t>
  </si>
  <si>
    <t xml:space="preserve"> ACHAT DOPPEL</t>
  </si>
  <si>
    <t>REMBOURSEMENT CEO FACTURES CARBURANT +PEAGES</t>
  </si>
  <si>
    <t>PHOTOCOPIE+ IMPRESSION DOCUMENTS</t>
  </si>
  <si>
    <t xml:space="preserve"> FRAIS RAMASSAGE  ORDUIRE </t>
  </si>
  <si>
    <t xml:space="preserve">CARBURANT 5617 CE  </t>
  </si>
  <si>
    <t>19' 20' 21' 22' 23</t>
  </si>
  <si>
    <t>SALAIRE  NBU NOVEMBRE 2024</t>
  </si>
  <si>
    <t>COURSE GOZEM NBU DAYS</t>
  </si>
  <si>
    <t>REABONNEMENT CANAL BOX  NETBYUS DECEMBRE 2024</t>
  </si>
  <si>
    <t>NOTES DE FRAIS NOVEMBRE 2024 M. MATTHIEU MONDEDJI</t>
  </si>
  <si>
    <t>LOYER APPARTEMENT M. RAFIOU</t>
  </si>
  <si>
    <t xml:space="preserve"> REGLEMENT FACTURE CEET OCTOBRE 2024</t>
  </si>
  <si>
    <t xml:space="preserve"> ACHAT CARBURANT BM 77 55 VISITE NOTAIRE+MAJOIE TO</t>
  </si>
  <si>
    <t>REGLEMENT FACTURE CARNET+CAISSE PERXONOMISE</t>
  </si>
  <si>
    <t>31' 32'33' 34' 35</t>
  </si>
  <si>
    <t>SALAIRE  NBU DECEMBRE 2024</t>
  </si>
  <si>
    <t>36' 37' 38' 39' 40</t>
  </si>
  <si>
    <t>REGLEMENT PRIMES ANNUELLES 2024 NBU TOGO</t>
  </si>
  <si>
    <t>FORFAIT AGENT  D'ENTRETIEN DECEMBRE 2024</t>
  </si>
  <si>
    <t>NOTES DE FRAIS M. MATHIEU DECEMBRE 2024</t>
  </si>
  <si>
    <t xml:space="preserve"> IMPRESSION DOCUMENTS</t>
  </si>
  <si>
    <t>ACHAT DOPPELS (FACTURE DU (06/12/2024)</t>
  </si>
  <si>
    <t>DEPLACEMENT COURSES BUREAU DECEMBRE 2024</t>
  </si>
  <si>
    <t>MOIS DE MARS</t>
  </si>
  <si>
    <t>MOIS DE AVRIL</t>
  </si>
  <si>
    <t>MOIS DE MAI</t>
  </si>
  <si>
    <t>MOIS DE JUIN</t>
  </si>
  <si>
    <t>MOIS DE JUILLET</t>
  </si>
  <si>
    <t>MOIS DE AOUT</t>
  </si>
  <si>
    <t>MOIS DE SEPTEMBRE</t>
  </si>
  <si>
    <t>MOIS DE OCTOBRE</t>
  </si>
  <si>
    <t>MOIS DE DECEMBRE</t>
  </si>
  <si>
    <t>MOIS DE NOVEMBRE</t>
  </si>
  <si>
    <t>TOTAL</t>
  </si>
  <si>
    <t>ACHAT EQUIPEMENT APPARTEMENTS</t>
  </si>
  <si>
    <t>CHEQUE CERTIFIEE OTR</t>
  </si>
  <si>
    <t>RÈGLEMENT CHEQUE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</si>
</sst>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Times New Roman"/>
      <family val="1"/>
    </font>
    <font>
      <sz val="9"/>
      <color rgb="FFC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Yu Gothic Medium"/>
      <family val="2"/>
    </font>
    <font>
      <sz val="8"/>
      <color theme="1"/>
      <name val="Yu Gothic Medium"/>
      <family val="2"/>
    </font>
    <font>
      <sz val="8"/>
      <name val="Yu Gothic Medium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15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0" fontId="4" fillId="0" borderId="5" xfId="0" applyFont="1" applyBorder="1"/>
    <xf numFmtId="164" fontId="3" fillId="0" borderId="3" xfId="1" applyNumberFormat="1" applyFont="1" applyBorder="1"/>
    <xf numFmtId="164" fontId="3" fillId="3" borderId="3" xfId="1" applyNumberFormat="1" applyFont="1" applyFill="1" applyBorder="1"/>
    <xf numFmtId="164" fontId="3" fillId="0" borderId="3" xfId="1" applyNumberFormat="1" applyFont="1" applyFill="1" applyBorder="1"/>
    <xf numFmtId="0" fontId="0" fillId="0" borderId="5" xfId="0" quotePrefix="1" applyBorder="1" applyAlignment="1">
      <alignment horizontal="center"/>
    </xf>
    <xf numFmtId="15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5" fillId="0" borderId="3" xfId="1" applyNumberFormat="1" applyFont="1" applyBorder="1"/>
    <xf numFmtId="164" fontId="6" fillId="0" borderId="0" xfId="0" applyNumberFormat="1" applyFont="1"/>
    <xf numFmtId="15" fontId="3" fillId="0" borderId="6" xfId="0" applyNumberFormat="1" applyFont="1" applyBorder="1"/>
    <xf numFmtId="0" fontId="3" fillId="0" borderId="7" xfId="0" applyFont="1" applyBorder="1"/>
    <xf numFmtId="164" fontId="3" fillId="0" borderId="5" xfId="1" applyNumberFormat="1" applyFont="1" applyBorder="1"/>
    <xf numFmtId="0" fontId="3" fillId="0" borderId="5" xfId="0" applyFont="1" applyBorder="1"/>
    <xf numFmtId="164" fontId="3" fillId="3" borderId="5" xfId="1" applyNumberFormat="1" applyFont="1" applyFill="1" applyBorder="1"/>
    <xf numFmtId="0" fontId="0" fillId="0" borderId="8" xfId="0" applyBorder="1" applyAlignment="1">
      <alignment horizontal="center"/>
    </xf>
    <xf numFmtId="15" fontId="3" fillId="0" borderId="9" xfId="0" applyNumberFormat="1" applyFont="1" applyBorder="1"/>
    <xf numFmtId="0" fontId="7" fillId="0" borderId="5" xfId="0" applyFont="1" applyBorder="1" applyAlignment="1">
      <alignment horizontal="center"/>
    </xf>
    <xf numFmtId="15" fontId="8" fillId="0" borderId="6" xfId="0" applyNumberFormat="1" applyFont="1" applyBorder="1" applyAlignment="1">
      <alignment horizontal="center"/>
    </xf>
    <xf numFmtId="0" fontId="8" fillId="0" borderId="3" xfId="0" applyFont="1" applyBorder="1"/>
    <xf numFmtId="164" fontId="8" fillId="0" borderId="3" xfId="1" applyNumberFormat="1" applyFont="1" applyBorder="1"/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5" fontId="8" fillId="3" borderId="6" xfId="0" applyNumberFormat="1" applyFont="1" applyFill="1" applyBorder="1" applyAlignment="1">
      <alignment horizontal="center"/>
    </xf>
    <xf numFmtId="0" fontId="8" fillId="3" borderId="3" xfId="0" applyFont="1" applyFill="1" applyBorder="1"/>
    <xf numFmtId="164" fontId="8" fillId="3" borderId="3" xfId="1" applyNumberFormat="1" applyFont="1" applyFill="1" applyBorder="1"/>
    <xf numFmtId="0" fontId="7" fillId="0" borderId="5" xfId="0" quotePrefix="1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164" fontId="8" fillId="0" borderId="6" xfId="1" applyNumberFormat="1" applyFont="1" applyBorder="1"/>
    <xf numFmtId="164" fontId="10" fillId="0" borderId="3" xfId="1" applyNumberFormat="1" applyFont="1" applyBorder="1"/>
    <xf numFmtId="15" fontId="8" fillId="0" borderId="9" xfId="0" applyNumberFormat="1" applyFont="1" applyBorder="1" applyAlignment="1">
      <alignment horizontal="center"/>
    </xf>
    <xf numFmtId="0" fontId="8" fillId="0" borderId="2" xfId="0" applyFont="1" applyBorder="1"/>
    <xf numFmtId="0" fontId="7" fillId="0" borderId="8" xfId="0" applyFont="1" applyBorder="1" applyAlignment="1">
      <alignment horizontal="center"/>
    </xf>
    <xf numFmtId="15" fontId="8" fillId="0" borderId="5" xfId="0" applyNumberFormat="1" applyFont="1" applyBorder="1" applyAlignment="1">
      <alignment horizontal="center"/>
    </xf>
    <xf numFmtId="164" fontId="8" fillId="0" borderId="10" xfId="1" applyNumberFormat="1" applyFont="1" applyBorder="1"/>
    <xf numFmtId="15" fontId="3" fillId="0" borderId="3" xfId="0" applyNumberFormat="1" applyFont="1" applyBorder="1"/>
    <xf numFmtId="15" fontId="3" fillId="0" borderId="3" xfId="0" quotePrefix="1" applyNumberFormat="1" applyFont="1" applyBorder="1"/>
    <xf numFmtId="0" fontId="7" fillId="3" borderId="5" xfId="0" applyFont="1" applyFill="1" applyBorder="1" applyAlignment="1">
      <alignment horizontal="center"/>
    </xf>
    <xf numFmtId="0" fontId="3" fillId="0" borderId="11" xfId="0" applyFont="1" applyBorder="1"/>
    <xf numFmtId="0" fontId="3" fillId="0" borderId="4" xfId="0" applyFont="1" applyBorder="1"/>
    <xf numFmtId="165" fontId="3" fillId="0" borderId="5" xfId="1" applyNumberFormat="1" applyFont="1" applyBorder="1"/>
    <xf numFmtId="15" fontId="3" fillId="3" borderId="3" xfId="0" applyNumberFormat="1" applyFont="1" applyFill="1" applyBorder="1"/>
    <xf numFmtId="15" fontId="3" fillId="0" borderId="2" xfId="0" applyNumberFormat="1" applyFont="1" applyBorder="1"/>
    <xf numFmtId="0" fontId="3" fillId="0" borderId="12" xfId="0" applyFont="1" applyBorder="1"/>
    <xf numFmtId="165" fontId="3" fillId="0" borderId="8" xfId="1" applyNumberFormat="1" applyFont="1" applyBorder="1"/>
    <xf numFmtId="0" fontId="8" fillId="0" borderId="8" xfId="0" applyFont="1" applyBorder="1" applyAlignment="1">
      <alignment horizontal="center"/>
    </xf>
    <xf numFmtId="15" fontId="3" fillId="0" borderId="5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15" fontId="3" fillId="0" borderId="7" xfId="0" applyNumberFormat="1" applyFont="1" applyBorder="1"/>
    <xf numFmtId="0" fontId="11" fillId="0" borderId="5" xfId="0" applyFont="1" applyBorder="1"/>
    <xf numFmtId="164" fontId="3" fillId="0" borderId="13" xfId="1" applyNumberFormat="1" applyFont="1" applyBorder="1"/>
    <xf numFmtId="0" fontId="5" fillId="0" borderId="4" xfId="0" applyFont="1" applyBorder="1"/>
    <xf numFmtId="165" fontId="5" fillId="0" borderId="5" xfId="1" applyNumberFormat="1" applyFont="1" applyBorder="1"/>
    <xf numFmtId="0" fontId="3" fillId="0" borderId="14" xfId="0" applyFont="1" applyBorder="1"/>
    <xf numFmtId="0" fontId="8" fillId="0" borderId="11" xfId="0" applyFont="1" applyBorder="1" applyAlignment="1">
      <alignment horizontal="center"/>
    </xf>
    <xf numFmtId="15" fontId="3" fillId="0" borderId="10" xfId="0" applyNumberFormat="1" applyFont="1" applyBorder="1"/>
    <xf numFmtId="164" fontId="5" fillId="0" borderId="5" xfId="1" applyNumberFormat="1" applyFont="1" applyBorder="1"/>
    <xf numFmtId="164" fontId="3" fillId="0" borderId="6" xfId="1" applyNumberFormat="1" applyFont="1" applyBorder="1"/>
    <xf numFmtId="164" fontId="3" fillId="0" borderId="7" xfId="1" applyNumberFormat="1" applyFont="1" applyBorder="1"/>
    <xf numFmtId="165" fontId="3" fillId="0" borderId="15" xfId="1" applyNumberFormat="1" applyFont="1" applyBorder="1"/>
    <xf numFmtId="165" fontId="3" fillId="0" borderId="0" xfId="1" applyNumberFormat="1" applyFont="1" applyBorder="1"/>
    <xf numFmtId="165" fontId="5" fillId="0" borderId="15" xfId="1" applyNumberFormat="1" applyFont="1" applyBorder="1"/>
    <xf numFmtId="164" fontId="3" fillId="0" borderId="15" xfId="1" applyNumberFormat="1" applyFont="1" applyBorder="1"/>
    <xf numFmtId="164" fontId="3" fillId="0" borderId="16" xfId="1" applyNumberFormat="1" applyFont="1" applyBorder="1"/>
    <xf numFmtId="165" fontId="3" fillId="0" borderId="16" xfId="1" applyNumberFormat="1" applyFont="1" applyBorder="1"/>
    <xf numFmtId="0" fontId="3" fillId="0" borderId="5" xfId="0" applyFont="1" applyBorder="1" applyAlignment="1">
      <alignment horizontal="center" vertical="center"/>
    </xf>
    <xf numFmtId="15" fontId="3" fillId="0" borderId="0" xfId="0" applyNumberFormat="1" applyFont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64" fontId="3" fillId="0" borderId="0" xfId="0" applyNumberFormat="1" applyFont="1"/>
    <xf numFmtId="164" fontId="0" fillId="0" borderId="0" xfId="0" applyNumberForma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133350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582B6E6-E708-4F58-92C4-A6AE468827A8}"/>
            </a:ext>
          </a:extLst>
        </xdr:cNvPr>
        <xdr:cNvSpPr>
          <a:spLocks noChangeAspect="1" noChangeArrowheads="1"/>
        </xdr:cNvSpPr>
      </xdr:nvSpPr>
      <xdr:spPr bwMode="auto">
        <a:xfrm>
          <a:off x="965200" y="18415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146050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FD02304-6F0C-448B-BBCA-7DCA29D83747}"/>
            </a:ext>
          </a:extLst>
        </xdr:cNvPr>
        <xdr:cNvSpPr>
          <a:spLocks noChangeAspect="1" noChangeArrowheads="1"/>
        </xdr:cNvSpPr>
      </xdr:nvSpPr>
      <xdr:spPr bwMode="auto">
        <a:xfrm>
          <a:off x="96520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146050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E9F0F6A-0699-4C9A-AB46-82CF39CEBEE2}"/>
            </a:ext>
          </a:extLst>
        </xdr:cNvPr>
        <xdr:cNvSpPr>
          <a:spLocks noChangeAspect="1" noChangeArrowheads="1"/>
        </xdr:cNvSpPr>
      </xdr:nvSpPr>
      <xdr:spPr bwMode="auto">
        <a:xfrm>
          <a:off x="96520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158750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3C6559C-1A28-4E51-AF8C-4211EFF73D13}"/>
            </a:ext>
          </a:extLst>
        </xdr:cNvPr>
        <xdr:cNvSpPr>
          <a:spLocks noChangeAspect="1" noChangeArrowheads="1"/>
        </xdr:cNvSpPr>
      </xdr:nvSpPr>
      <xdr:spPr bwMode="auto">
        <a:xfrm>
          <a:off x="965200" y="18415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313A-169A-4587-BB99-AFD125978524}">
  <dimension ref="A1:G419"/>
  <sheetViews>
    <sheetView tabSelected="1" topLeftCell="A408" workbookViewId="0">
      <selection activeCell="B425" sqref="B425"/>
    </sheetView>
  </sheetViews>
  <sheetFormatPr baseColWidth="10" defaultColWidth="9.1796875" defaultRowHeight="11.5" x14ac:dyDescent="0.25"/>
  <cols>
    <col min="1" max="1" width="13.81640625" style="2" bestFit="1" customWidth="1"/>
    <col min="2" max="2" width="13.7265625" style="2" customWidth="1"/>
    <col min="3" max="3" width="97.36328125" style="2" bestFit="1" customWidth="1"/>
    <col min="4" max="4" width="13.1796875" style="2" bestFit="1" customWidth="1"/>
    <col min="5" max="5" width="22.6328125" style="2" bestFit="1" customWidth="1"/>
    <col min="6" max="6" width="10.1796875" style="2" bestFit="1" customWidth="1"/>
    <col min="7" max="7" width="9.1796875" style="2"/>
    <col min="8" max="9" width="10.81640625" style="2" bestFit="1" customWidth="1"/>
    <col min="10" max="16384" width="9.1796875" style="2"/>
  </cols>
  <sheetData>
    <row r="1" spans="1:5" ht="14.5" customHeight="1" x14ac:dyDescent="0.3">
      <c r="A1" s="1" t="s">
        <v>0</v>
      </c>
      <c r="B1" s="1"/>
      <c r="C1" s="1"/>
    </row>
    <row r="2" spans="1:5" customFormat="1" ht="15.5" x14ac:dyDescent="0.35">
      <c r="A2" s="1" t="s">
        <v>108</v>
      </c>
      <c r="B2" s="1"/>
      <c r="C2" s="1"/>
      <c r="D2" s="2"/>
    </row>
    <row r="3" spans="1:5" customFormat="1" ht="15.5" x14ac:dyDescent="0.35">
      <c r="A3" s="1"/>
      <c r="B3" s="1"/>
      <c r="C3" s="1"/>
      <c r="D3" s="2"/>
    </row>
    <row r="4" spans="1:5" customFormat="1" ht="15.5" x14ac:dyDescent="0.35">
      <c r="A4" s="3"/>
      <c r="B4" s="4"/>
      <c r="C4" s="4"/>
      <c r="D4" s="2"/>
    </row>
    <row r="5" spans="1:5" customFormat="1" ht="15" x14ac:dyDescent="0.35">
      <c r="A5" s="5" t="s">
        <v>1</v>
      </c>
      <c r="B5" s="6" t="s">
        <v>2</v>
      </c>
      <c r="C5" s="6" t="s">
        <v>3</v>
      </c>
      <c r="D5" s="7" t="s">
        <v>4</v>
      </c>
      <c r="E5" s="8" t="s">
        <v>5</v>
      </c>
    </row>
    <row r="6" spans="1:5" s="83" customFormat="1" ht="15" x14ac:dyDescent="0.35">
      <c r="A6" s="84" t="s">
        <v>450</v>
      </c>
      <c r="B6" s="84"/>
      <c r="C6" s="84"/>
      <c r="D6" s="84"/>
      <c r="E6" s="85"/>
    </row>
    <row r="7" spans="1:5" customFormat="1" ht="15.5" x14ac:dyDescent="0.35">
      <c r="A7" s="9">
        <v>1</v>
      </c>
      <c r="B7" s="10">
        <v>45356</v>
      </c>
      <c r="C7" s="11" t="s">
        <v>6</v>
      </c>
      <c r="D7" s="12">
        <v>30000</v>
      </c>
      <c r="E7" s="13" t="s">
        <v>7</v>
      </c>
    </row>
    <row r="8" spans="1:5" customFormat="1" ht="15.5" x14ac:dyDescent="0.35">
      <c r="A8" s="9">
        <f t="shared" ref="A8:A71" si="0">+A7+1</f>
        <v>2</v>
      </c>
      <c r="B8" s="10">
        <v>45356</v>
      </c>
      <c r="C8" s="11" t="s">
        <v>8</v>
      </c>
      <c r="D8" s="12">
        <v>15000</v>
      </c>
      <c r="E8" s="13" t="s">
        <v>7</v>
      </c>
    </row>
    <row r="9" spans="1:5" customFormat="1" ht="15.5" x14ac:dyDescent="0.35">
      <c r="A9" s="9">
        <f t="shared" si="0"/>
        <v>3</v>
      </c>
      <c r="B9" s="10">
        <v>45356</v>
      </c>
      <c r="C9" s="11" t="s">
        <v>9</v>
      </c>
      <c r="D9" s="14">
        <v>104000</v>
      </c>
      <c r="E9" s="13" t="s">
        <v>7</v>
      </c>
    </row>
    <row r="10" spans="1:5" customFormat="1" ht="15.5" x14ac:dyDescent="0.35">
      <c r="A10" s="9">
        <f t="shared" si="0"/>
        <v>4</v>
      </c>
      <c r="B10" s="10">
        <v>45356</v>
      </c>
      <c r="C10" s="11" t="s">
        <v>10</v>
      </c>
      <c r="D10" s="14">
        <v>12500</v>
      </c>
      <c r="E10" s="13" t="s">
        <v>7</v>
      </c>
    </row>
    <row r="11" spans="1:5" customFormat="1" ht="15.5" x14ac:dyDescent="0.35">
      <c r="A11" s="9">
        <f t="shared" si="0"/>
        <v>5</v>
      </c>
      <c r="B11" s="10">
        <v>45356</v>
      </c>
      <c r="C11" s="11" t="s">
        <v>11</v>
      </c>
      <c r="D11" s="14">
        <v>12500</v>
      </c>
      <c r="E11" s="13" t="s">
        <v>7</v>
      </c>
    </row>
    <row r="12" spans="1:5" customFormat="1" ht="15.5" x14ac:dyDescent="0.35">
      <c r="A12" s="9">
        <f t="shared" si="0"/>
        <v>6</v>
      </c>
      <c r="B12" s="10">
        <v>45356</v>
      </c>
      <c r="C12" s="11" t="s">
        <v>12</v>
      </c>
      <c r="D12" s="14">
        <v>100000</v>
      </c>
      <c r="E12" s="13" t="s">
        <v>7</v>
      </c>
    </row>
    <row r="13" spans="1:5" customFormat="1" ht="15.5" x14ac:dyDescent="0.35">
      <c r="A13" s="9">
        <f t="shared" si="0"/>
        <v>7</v>
      </c>
      <c r="B13" s="10">
        <v>45356</v>
      </c>
      <c r="C13" s="11" t="s">
        <v>13</v>
      </c>
      <c r="D13" s="14">
        <v>5000</v>
      </c>
      <c r="E13" s="13" t="s">
        <v>7</v>
      </c>
    </row>
    <row r="14" spans="1:5" customFormat="1" ht="15.5" x14ac:dyDescent="0.35">
      <c r="A14" s="9">
        <f t="shared" si="0"/>
        <v>8</v>
      </c>
      <c r="B14" s="10">
        <v>45356</v>
      </c>
      <c r="C14" s="11" t="s">
        <v>14</v>
      </c>
      <c r="D14" s="14">
        <v>1900</v>
      </c>
      <c r="E14" s="13" t="s">
        <v>7</v>
      </c>
    </row>
    <row r="15" spans="1:5" customFormat="1" ht="15.5" x14ac:dyDescent="0.35">
      <c r="A15" s="9">
        <f t="shared" si="0"/>
        <v>9</v>
      </c>
      <c r="B15" s="10">
        <v>45356</v>
      </c>
      <c r="C15" s="11" t="s">
        <v>15</v>
      </c>
      <c r="D15" s="14">
        <v>500</v>
      </c>
      <c r="E15" s="13" t="s">
        <v>7</v>
      </c>
    </row>
    <row r="16" spans="1:5" customFormat="1" ht="15.5" x14ac:dyDescent="0.35">
      <c r="A16" s="9">
        <f t="shared" si="0"/>
        <v>10</v>
      </c>
      <c r="B16" s="10">
        <v>45357</v>
      </c>
      <c r="C16" s="11" t="s">
        <v>16</v>
      </c>
      <c r="D16" s="14">
        <v>600</v>
      </c>
      <c r="E16" s="13" t="s">
        <v>7</v>
      </c>
    </row>
    <row r="17" spans="1:5" customFormat="1" ht="15.5" x14ac:dyDescent="0.35">
      <c r="A17" s="9">
        <f t="shared" si="0"/>
        <v>11</v>
      </c>
      <c r="B17" s="10">
        <v>45357</v>
      </c>
      <c r="C17" s="11" t="s">
        <v>17</v>
      </c>
      <c r="D17" s="14">
        <v>3000</v>
      </c>
      <c r="E17" s="13" t="s">
        <v>7</v>
      </c>
    </row>
    <row r="18" spans="1:5" customFormat="1" ht="15.5" x14ac:dyDescent="0.35">
      <c r="A18" s="9">
        <f t="shared" si="0"/>
        <v>12</v>
      </c>
      <c r="B18" s="10">
        <v>45357</v>
      </c>
      <c r="C18" s="11" t="s">
        <v>18</v>
      </c>
      <c r="D18" s="14">
        <v>500</v>
      </c>
      <c r="E18" s="13" t="s">
        <v>7</v>
      </c>
    </row>
    <row r="19" spans="1:5" customFormat="1" ht="15.5" x14ac:dyDescent="0.35">
      <c r="A19" s="9">
        <f t="shared" si="0"/>
        <v>13</v>
      </c>
      <c r="B19" s="10">
        <v>45357</v>
      </c>
      <c r="C19" s="11" t="s">
        <v>19</v>
      </c>
      <c r="D19" s="14">
        <v>10000</v>
      </c>
      <c r="E19" s="13" t="s">
        <v>7</v>
      </c>
    </row>
    <row r="20" spans="1:5" customFormat="1" ht="15.5" x14ac:dyDescent="0.35">
      <c r="A20" s="9">
        <f t="shared" si="0"/>
        <v>14</v>
      </c>
      <c r="B20" s="10">
        <v>45358</v>
      </c>
      <c r="C20" s="11" t="s">
        <v>20</v>
      </c>
      <c r="D20" s="14">
        <v>7500</v>
      </c>
      <c r="E20" s="13" t="s">
        <v>7</v>
      </c>
    </row>
    <row r="21" spans="1:5" customFormat="1" ht="15.5" x14ac:dyDescent="0.35">
      <c r="A21" s="9">
        <f t="shared" si="0"/>
        <v>15</v>
      </c>
      <c r="B21" s="10">
        <v>45358</v>
      </c>
      <c r="C21" s="11" t="s">
        <v>21</v>
      </c>
      <c r="D21" s="14">
        <v>400000</v>
      </c>
      <c r="E21" s="13" t="s">
        <v>7</v>
      </c>
    </row>
    <row r="22" spans="1:5" customFormat="1" ht="15.5" x14ac:dyDescent="0.35">
      <c r="A22" s="9">
        <f t="shared" si="0"/>
        <v>16</v>
      </c>
      <c r="B22" s="10">
        <v>45358</v>
      </c>
      <c r="C22" s="11" t="s">
        <v>13</v>
      </c>
      <c r="D22" s="14">
        <f>5000+150</f>
        <v>5150</v>
      </c>
      <c r="E22" s="13" t="s">
        <v>7</v>
      </c>
    </row>
    <row r="23" spans="1:5" customFormat="1" ht="15.5" x14ac:dyDescent="0.35">
      <c r="A23" s="9" t="s">
        <v>22</v>
      </c>
      <c r="B23" s="10">
        <v>45358</v>
      </c>
      <c r="C23" s="11" t="s">
        <v>23</v>
      </c>
      <c r="D23" s="14">
        <f>175000+80000+70000</f>
        <v>325000</v>
      </c>
      <c r="E23" s="13" t="s">
        <v>7</v>
      </c>
    </row>
    <row r="24" spans="1:5" customFormat="1" ht="15.5" x14ac:dyDescent="0.35">
      <c r="A24" s="9">
        <v>20</v>
      </c>
      <c r="B24" s="10">
        <v>45358</v>
      </c>
      <c r="C24" s="11" t="s">
        <v>24</v>
      </c>
      <c r="D24" s="14">
        <v>20000</v>
      </c>
      <c r="E24" s="13" t="s">
        <v>7</v>
      </c>
    </row>
    <row r="25" spans="1:5" customFormat="1" ht="15.5" x14ac:dyDescent="0.35">
      <c r="A25" s="9">
        <f t="shared" si="0"/>
        <v>21</v>
      </c>
      <c r="B25" s="10">
        <v>45358</v>
      </c>
      <c r="C25" s="11" t="s">
        <v>25</v>
      </c>
      <c r="D25" s="14">
        <v>20000</v>
      </c>
      <c r="E25" s="13" t="s">
        <v>7</v>
      </c>
    </row>
    <row r="26" spans="1:5" customFormat="1" ht="15.5" x14ac:dyDescent="0.35">
      <c r="A26" s="9">
        <f t="shared" si="0"/>
        <v>22</v>
      </c>
      <c r="B26" s="10">
        <v>45359</v>
      </c>
      <c r="C26" s="11" t="s">
        <v>26</v>
      </c>
      <c r="D26" s="14">
        <v>1300</v>
      </c>
      <c r="E26" s="13" t="s">
        <v>7</v>
      </c>
    </row>
    <row r="27" spans="1:5" customFormat="1" ht="15.5" x14ac:dyDescent="0.35">
      <c r="A27" s="9">
        <f t="shared" si="0"/>
        <v>23</v>
      </c>
      <c r="B27" s="10">
        <v>45363</v>
      </c>
      <c r="C27" s="11" t="s">
        <v>27</v>
      </c>
      <c r="D27" s="14">
        <v>7000</v>
      </c>
      <c r="E27" s="13" t="s">
        <v>7</v>
      </c>
    </row>
    <row r="28" spans="1:5" customFormat="1" ht="15.5" x14ac:dyDescent="0.35">
      <c r="A28" s="9">
        <f t="shared" si="0"/>
        <v>24</v>
      </c>
      <c r="B28" s="10">
        <v>45363</v>
      </c>
      <c r="C28" s="11" t="s">
        <v>28</v>
      </c>
      <c r="D28" s="14">
        <f>2000+150+11900+200</f>
        <v>14250</v>
      </c>
      <c r="E28" s="13" t="s">
        <v>7</v>
      </c>
    </row>
    <row r="29" spans="1:5" customFormat="1" ht="15.5" x14ac:dyDescent="0.35">
      <c r="A29" s="9">
        <f t="shared" si="0"/>
        <v>25</v>
      </c>
      <c r="B29" s="10">
        <v>45364</v>
      </c>
      <c r="C29" s="11" t="s">
        <v>29</v>
      </c>
      <c r="D29" s="14">
        <v>2200</v>
      </c>
      <c r="E29" s="13" t="s">
        <v>7</v>
      </c>
    </row>
    <row r="30" spans="1:5" customFormat="1" ht="15.5" x14ac:dyDescent="0.35">
      <c r="A30" s="9">
        <f t="shared" si="0"/>
        <v>26</v>
      </c>
      <c r="B30" s="10">
        <v>45365</v>
      </c>
      <c r="C30" s="11" t="s">
        <v>30</v>
      </c>
      <c r="D30" s="14">
        <f>100000+600000</f>
        <v>700000</v>
      </c>
      <c r="E30" s="13" t="s">
        <v>7</v>
      </c>
    </row>
    <row r="31" spans="1:5" customFormat="1" ht="15.5" x14ac:dyDescent="0.35">
      <c r="A31" s="9">
        <f t="shared" si="0"/>
        <v>27</v>
      </c>
      <c r="B31" s="10">
        <v>45365</v>
      </c>
      <c r="C31" s="11" t="s">
        <v>31</v>
      </c>
      <c r="D31" s="14">
        <v>80000</v>
      </c>
      <c r="E31" s="13" t="s">
        <v>7</v>
      </c>
    </row>
    <row r="32" spans="1:5" customFormat="1" ht="15.5" x14ac:dyDescent="0.35">
      <c r="A32" s="9">
        <f t="shared" si="0"/>
        <v>28</v>
      </c>
      <c r="B32" s="10">
        <v>45365</v>
      </c>
      <c r="C32" s="11" t="s">
        <v>32</v>
      </c>
      <c r="D32" s="14">
        <v>12100</v>
      </c>
      <c r="E32" s="13" t="s">
        <v>7</v>
      </c>
    </row>
    <row r="33" spans="1:5" customFormat="1" ht="15.5" x14ac:dyDescent="0.35">
      <c r="A33" s="9">
        <f t="shared" si="0"/>
        <v>29</v>
      </c>
      <c r="B33" s="10">
        <v>45365</v>
      </c>
      <c r="C33" s="11" t="s">
        <v>33</v>
      </c>
      <c r="D33" s="14">
        <v>5950</v>
      </c>
      <c r="E33" s="13" t="s">
        <v>7</v>
      </c>
    </row>
    <row r="34" spans="1:5" customFormat="1" ht="15.5" x14ac:dyDescent="0.35">
      <c r="A34" s="9">
        <f t="shared" si="0"/>
        <v>30</v>
      </c>
      <c r="B34" s="10">
        <v>45365</v>
      </c>
      <c r="C34" s="11" t="s">
        <v>34</v>
      </c>
      <c r="D34" s="14">
        <v>3000</v>
      </c>
      <c r="E34" s="13" t="s">
        <v>7</v>
      </c>
    </row>
    <row r="35" spans="1:5" customFormat="1" ht="15.5" x14ac:dyDescent="0.35">
      <c r="A35" s="9">
        <f t="shared" si="0"/>
        <v>31</v>
      </c>
      <c r="B35" s="10">
        <v>45365</v>
      </c>
      <c r="C35" s="11" t="s">
        <v>35</v>
      </c>
      <c r="D35" s="14">
        <v>274125</v>
      </c>
      <c r="E35" s="13" t="s">
        <v>7</v>
      </c>
    </row>
    <row r="36" spans="1:5" customFormat="1" ht="15.5" x14ac:dyDescent="0.35">
      <c r="A36" s="9">
        <f t="shared" si="0"/>
        <v>32</v>
      </c>
      <c r="B36" s="10">
        <v>45365</v>
      </c>
      <c r="C36" s="11" t="s">
        <v>36</v>
      </c>
      <c r="D36" s="14">
        <f>2000+5000</f>
        <v>7000</v>
      </c>
      <c r="E36" s="13" t="s">
        <v>7</v>
      </c>
    </row>
    <row r="37" spans="1:5" customFormat="1" ht="15.5" x14ac:dyDescent="0.35">
      <c r="A37" s="9">
        <f t="shared" si="0"/>
        <v>33</v>
      </c>
      <c r="B37" s="10">
        <v>45365</v>
      </c>
      <c r="C37" s="11" t="s">
        <v>37</v>
      </c>
      <c r="D37" s="15">
        <v>5150</v>
      </c>
      <c r="E37" s="13" t="s">
        <v>7</v>
      </c>
    </row>
    <row r="38" spans="1:5" customFormat="1" ht="15.5" x14ac:dyDescent="0.35">
      <c r="A38" s="9">
        <f t="shared" si="0"/>
        <v>34</v>
      </c>
      <c r="B38" s="10">
        <v>45365</v>
      </c>
      <c r="C38" s="11" t="s">
        <v>38</v>
      </c>
      <c r="D38" s="16">
        <v>5000</v>
      </c>
      <c r="E38" s="13" t="s">
        <v>7</v>
      </c>
    </row>
    <row r="39" spans="1:5" customFormat="1" ht="15.5" x14ac:dyDescent="0.35">
      <c r="A39" s="9">
        <f t="shared" si="0"/>
        <v>35</v>
      </c>
      <c r="B39" s="10">
        <v>45366</v>
      </c>
      <c r="C39" s="11" t="s">
        <v>39</v>
      </c>
      <c r="D39" s="14">
        <v>55000</v>
      </c>
      <c r="E39" s="13" t="s">
        <v>7</v>
      </c>
    </row>
    <row r="40" spans="1:5" customFormat="1" ht="15.5" x14ac:dyDescent="0.35">
      <c r="A40" s="9">
        <f t="shared" si="0"/>
        <v>36</v>
      </c>
      <c r="B40" s="10">
        <v>45366</v>
      </c>
      <c r="C40" s="11" t="s">
        <v>40</v>
      </c>
      <c r="D40" s="14">
        <v>55000</v>
      </c>
      <c r="E40" s="13" t="s">
        <v>7</v>
      </c>
    </row>
    <row r="41" spans="1:5" customFormat="1" ht="15.5" x14ac:dyDescent="0.35">
      <c r="A41" s="9">
        <f t="shared" si="0"/>
        <v>37</v>
      </c>
      <c r="B41" s="10">
        <v>45366</v>
      </c>
      <c r="C41" s="11" t="s">
        <v>41</v>
      </c>
      <c r="D41" s="14">
        <v>250000</v>
      </c>
      <c r="E41" s="13" t="s">
        <v>7</v>
      </c>
    </row>
    <row r="42" spans="1:5" customFormat="1" ht="15.5" x14ac:dyDescent="0.35">
      <c r="A42" s="9">
        <f t="shared" si="0"/>
        <v>38</v>
      </c>
      <c r="B42" s="10">
        <v>45366</v>
      </c>
      <c r="C42" s="11" t="s">
        <v>42</v>
      </c>
      <c r="D42" s="14">
        <v>25000</v>
      </c>
      <c r="E42" s="13" t="s">
        <v>7</v>
      </c>
    </row>
    <row r="43" spans="1:5" customFormat="1" ht="15.5" x14ac:dyDescent="0.35">
      <c r="A43" s="9">
        <f t="shared" si="0"/>
        <v>39</v>
      </c>
      <c r="B43" s="10">
        <v>45366</v>
      </c>
      <c r="C43" s="11" t="s">
        <v>43</v>
      </c>
      <c r="D43" s="14">
        <v>8000</v>
      </c>
      <c r="E43" s="13" t="s">
        <v>7</v>
      </c>
    </row>
    <row r="44" spans="1:5" customFormat="1" ht="15.5" x14ac:dyDescent="0.35">
      <c r="A44" s="9">
        <f t="shared" si="0"/>
        <v>40</v>
      </c>
      <c r="B44" s="10">
        <v>45366</v>
      </c>
      <c r="C44" s="11" t="s">
        <v>44</v>
      </c>
      <c r="D44" s="14">
        <v>15000</v>
      </c>
      <c r="E44" s="13" t="s">
        <v>7</v>
      </c>
    </row>
    <row r="45" spans="1:5" customFormat="1" ht="15.5" x14ac:dyDescent="0.35">
      <c r="A45" s="9">
        <f t="shared" si="0"/>
        <v>41</v>
      </c>
      <c r="B45" s="10">
        <v>45366</v>
      </c>
      <c r="C45" s="11" t="s">
        <v>45</v>
      </c>
      <c r="D45" s="14">
        <v>15000</v>
      </c>
      <c r="E45" s="13" t="s">
        <v>7</v>
      </c>
    </row>
    <row r="46" spans="1:5" customFormat="1" ht="15.5" x14ac:dyDescent="0.35">
      <c r="A46" s="17" t="s">
        <v>46</v>
      </c>
      <c r="B46" s="10">
        <v>45366</v>
      </c>
      <c r="C46" s="11" t="s">
        <v>47</v>
      </c>
      <c r="D46" s="14">
        <f>75000*4</f>
        <v>300000</v>
      </c>
      <c r="E46" s="13" t="s">
        <v>7</v>
      </c>
    </row>
    <row r="47" spans="1:5" customFormat="1" ht="15.5" x14ac:dyDescent="0.35">
      <c r="A47" s="9">
        <v>44</v>
      </c>
      <c r="B47" s="18">
        <v>45366</v>
      </c>
      <c r="C47" s="19" t="s">
        <v>48</v>
      </c>
      <c r="D47" s="15">
        <v>1000</v>
      </c>
      <c r="E47" s="13" t="s">
        <v>7</v>
      </c>
    </row>
    <row r="48" spans="1:5" customFormat="1" ht="15.5" x14ac:dyDescent="0.35">
      <c r="A48" s="9">
        <f t="shared" si="0"/>
        <v>45</v>
      </c>
      <c r="B48" s="10">
        <v>45366</v>
      </c>
      <c r="C48" s="11" t="s">
        <v>49</v>
      </c>
      <c r="D48" s="14">
        <v>50000</v>
      </c>
      <c r="E48" s="13" t="s">
        <v>7</v>
      </c>
    </row>
    <row r="49" spans="1:5" customFormat="1" ht="15.5" x14ac:dyDescent="0.35">
      <c r="A49" s="9">
        <f t="shared" si="0"/>
        <v>46</v>
      </c>
      <c r="B49" s="10">
        <v>45367</v>
      </c>
      <c r="C49" s="11" t="s">
        <v>50</v>
      </c>
      <c r="D49" s="14">
        <f>400+800+400+700+400</f>
        <v>2700</v>
      </c>
      <c r="E49" s="13" t="s">
        <v>7</v>
      </c>
    </row>
    <row r="50" spans="1:5" customFormat="1" ht="15.5" x14ac:dyDescent="0.35">
      <c r="A50" s="9">
        <f t="shared" si="0"/>
        <v>47</v>
      </c>
      <c r="B50" s="10">
        <v>45368</v>
      </c>
      <c r="C50" s="11" t="s">
        <v>51</v>
      </c>
      <c r="D50" s="14">
        <v>10000</v>
      </c>
      <c r="E50" s="13" t="s">
        <v>7</v>
      </c>
    </row>
    <row r="51" spans="1:5" customFormat="1" ht="15.5" x14ac:dyDescent="0.35">
      <c r="A51" s="9">
        <f t="shared" si="0"/>
        <v>48</v>
      </c>
      <c r="B51" s="10">
        <v>45369</v>
      </c>
      <c r="C51" s="11" t="s">
        <v>52</v>
      </c>
      <c r="D51" s="14">
        <v>35000</v>
      </c>
      <c r="E51" s="13" t="s">
        <v>7</v>
      </c>
    </row>
    <row r="52" spans="1:5" customFormat="1" ht="15.5" x14ac:dyDescent="0.35">
      <c r="A52" s="9">
        <f t="shared" si="0"/>
        <v>49</v>
      </c>
      <c r="B52" s="10">
        <v>45369</v>
      </c>
      <c r="C52" s="11" t="s">
        <v>53</v>
      </c>
      <c r="D52" s="14">
        <v>6700</v>
      </c>
      <c r="E52" s="13" t="s">
        <v>7</v>
      </c>
    </row>
    <row r="53" spans="1:5" customFormat="1" ht="15.5" x14ac:dyDescent="0.35">
      <c r="A53" s="9">
        <f t="shared" si="0"/>
        <v>50</v>
      </c>
      <c r="B53" s="10">
        <v>45369</v>
      </c>
      <c r="C53" s="11" t="s">
        <v>54</v>
      </c>
      <c r="D53" s="14">
        <v>10500</v>
      </c>
      <c r="E53" s="13" t="s">
        <v>7</v>
      </c>
    </row>
    <row r="54" spans="1:5" customFormat="1" ht="15.5" x14ac:dyDescent="0.35">
      <c r="A54" s="9">
        <v>51</v>
      </c>
      <c r="B54" s="10">
        <v>45369</v>
      </c>
      <c r="C54" s="11" t="s">
        <v>55</v>
      </c>
      <c r="D54" s="14">
        <v>10000</v>
      </c>
      <c r="E54" s="13" t="s">
        <v>7</v>
      </c>
    </row>
    <row r="55" spans="1:5" customFormat="1" ht="15.5" x14ac:dyDescent="0.35">
      <c r="A55" s="9">
        <f t="shared" si="0"/>
        <v>52</v>
      </c>
      <c r="B55" s="10">
        <v>45369</v>
      </c>
      <c r="C55" s="11" t="s">
        <v>56</v>
      </c>
      <c r="D55" s="14">
        <f>11900+200</f>
        <v>12100</v>
      </c>
      <c r="E55" s="13" t="s">
        <v>7</v>
      </c>
    </row>
    <row r="56" spans="1:5" customFormat="1" ht="15.5" x14ac:dyDescent="0.35">
      <c r="A56" s="9">
        <f t="shared" si="0"/>
        <v>53</v>
      </c>
      <c r="B56" s="10">
        <v>45370</v>
      </c>
      <c r="C56" s="11" t="s">
        <v>57</v>
      </c>
      <c r="D56" s="14">
        <v>5150</v>
      </c>
      <c r="E56" s="13" t="s">
        <v>7</v>
      </c>
    </row>
    <row r="57" spans="1:5" customFormat="1" ht="15.5" x14ac:dyDescent="0.35">
      <c r="A57" s="9">
        <f t="shared" si="0"/>
        <v>54</v>
      </c>
      <c r="B57" s="10">
        <v>45369</v>
      </c>
      <c r="C57" s="11" t="s">
        <v>58</v>
      </c>
      <c r="D57" s="20">
        <v>10000</v>
      </c>
      <c r="E57" s="13" t="s">
        <v>7</v>
      </c>
    </row>
    <row r="58" spans="1:5" customFormat="1" ht="15.5" x14ac:dyDescent="0.35">
      <c r="A58" s="9">
        <f t="shared" si="0"/>
        <v>55</v>
      </c>
      <c r="B58" s="10">
        <v>45370</v>
      </c>
      <c r="C58" s="11" t="s">
        <v>59</v>
      </c>
      <c r="D58" s="14">
        <v>6000</v>
      </c>
      <c r="E58" s="13" t="s">
        <v>7</v>
      </c>
    </row>
    <row r="59" spans="1:5" customFormat="1" ht="15.5" x14ac:dyDescent="0.35">
      <c r="A59" s="9">
        <f t="shared" si="0"/>
        <v>56</v>
      </c>
      <c r="B59" s="10">
        <v>45370</v>
      </c>
      <c r="C59" s="11" t="s">
        <v>60</v>
      </c>
      <c r="D59" s="14">
        <f>13198+18925</f>
        <v>32123</v>
      </c>
      <c r="E59" s="13" t="s">
        <v>7</v>
      </c>
    </row>
    <row r="60" spans="1:5" customFormat="1" ht="15.5" x14ac:dyDescent="0.35">
      <c r="A60" s="9">
        <f t="shared" si="0"/>
        <v>57</v>
      </c>
      <c r="B60" s="10">
        <v>45370</v>
      </c>
      <c r="C60" s="11" t="s">
        <v>61</v>
      </c>
      <c r="D60" s="14">
        <v>14400</v>
      </c>
      <c r="E60" s="13" t="s">
        <v>7</v>
      </c>
    </row>
    <row r="61" spans="1:5" customFormat="1" ht="15.5" x14ac:dyDescent="0.35">
      <c r="A61" s="9">
        <f t="shared" si="0"/>
        <v>58</v>
      </c>
      <c r="B61" s="10">
        <v>45371</v>
      </c>
      <c r="C61" s="11" t="s">
        <v>62</v>
      </c>
      <c r="D61" s="14">
        <v>19500</v>
      </c>
      <c r="E61" s="13" t="s">
        <v>7</v>
      </c>
    </row>
    <row r="62" spans="1:5" customFormat="1" ht="15.5" x14ac:dyDescent="0.35">
      <c r="A62" s="9">
        <f t="shared" si="0"/>
        <v>59</v>
      </c>
      <c r="B62" s="10">
        <v>45371</v>
      </c>
      <c r="C62" s="11" t="s">
        <v>63</v>
      </c>
      <c r="D62" s="14">
        <f>136800+2500</f>
        <v>139300</v>
      </c>
      <c r="E62" s="13" t="s">
        <v>7</v>
      </c>
    </row>
    <row r="63" spans="1:5" customFormat="1" ht="15.5" x14ac:dyDescent="0.35">
      <c r="A63" s="9">
        <f t="shared" si="0"/>
        <v>60</v>
      </c>
      <c r="B63" s="10">
        <v>45371</v>
      </c>
      <c r="C63" s="11" t="s">
        <v>64</v>
      </c>
      <c r="D63" s="14">
        <v>31500</v>
      </c>
      <c r="E63" s="13" t="s">
        <v>7</v>
      </c>
    </row>
    <row r="64" spans="1:5" customFormat="1" ht="15.5" x14ac:dyDescent="0.35">
      <c r="A64" s="9">
        <f t="shared" si="0"/>
        <v>61</v>
      </c>
      <c r="B64" s="10">
        <v>45371</v>
      </c>
      <c r="C64" s="11" t="s">
        <v>65</v>
      </c>
      <c r="D64" s="14">
        <v>25000</v>
      </c>
      <c r="E64" s="13" t="s">
        <v>7</v>
      </c>
    </row>
    <row r="65" spans="1:5" customFormat="1" ht="15.5" x14ac:dyDescent="0.35">
      <c r="A65" s="9">
        <f t="shared" si="0"/>
        <v>62</v>
      </c>
      <c r="B65" s="10">
        <v>45371</v>
      </c>
      <c r="C65" s="11" t="s">
        <v>66</v>
      </c>
      <c r="D65" s="14">
        <v>10000</v>
      </c>
      <c r="E65" s="13" t="s">
        <v>7</v>
      </c>
    </row>
    <row r="66" spans="1:5" customFormat="1" ht="15.5" x14ac:dyDescent="0.35">
      <c r="A66" s="9">
        <f t="shared" si="0"/>
        <v>63</v>
      </c>
      <c r="B66" s="10">
        <v>45371</v>
      </c>
      <c r="C66" s="11" t="s">
        <v>67</v>
      </c>
      <c r="D66" s="14">
        <v>1000</v>
      </c>
      <c r="E66" s="13" t="s">
        <v>7</v>
      </c>
    </row>
    <row r="67" spans="1:5" customFormat="1" ht="15.5" x14ac:dyDescent="0.35">
      <c r="A67" s="9">
        <f t="shared" si="0"/>
        <v>64</v>
      </c>
      <c r="B67" s="10">
        <v>45372</v>
      </c>
      <c r="C67" s="11" t="s">
        <v>68</v>
      </c>
      <c r="D67" s="14">
        <v>12400</v>
      </c>
      <c r="E67" s="13" t="s">
        <v>7</v>
      </c>
    </row>
    <row r="68" spans="1:5" customFormat="1" ht="15.5" x14ac:dyDescent="0.35">
      <c r="A68" s="9">
        <f t="shared" si="0"/>
        <v>65</v>
      </c>
      <c r="B68" s="10">
        <v>45372</v>
      </c>
      <c r="C68" s="11" t="s">
        <v>69</v>
      </c>
      <c r="D68" s="14">
        <v>5100</v>
      </c>
      <c r="E68" s="13" t="s">
        <v>7</v>
      </c>
    </row>
    <row r="69" spans="1:5" customFormat="1" ht="15.5" x14ac:dyDescent="0.35">
      <c r="A69" s="9">
        <f t="shared" si="0"/>
        <v>66</v>
      </c>
      <c r="B69" s="10">
        <v>45372</v>
      </c>
      <c r="C69" s="11" t="s">
        <v>70</v>
      </c>
      <c r="D69" s="14">
        <v>22300</v>
      </c>
      <c r="E69" s="13" t="s">
        <v>7</v>
      </c>
    </row>
    <row r="70" spans="1:5" customFormat="1" ht="15.5" x14ac:dyDescent="0.35">
      <c r="A70" s="9">
        <f t="shared" si="0"/>
        <v>67</v>
      </c>
      <c r="B70" s="10">
        <v>45373</v>
      </c>
      <c r="C70" s="11" t="s">
        <v>71</v>
      </c>
      <c r="D70" s="14">
        <v>1450000</v>
      </c>
      <c r="E70" s="13" t="s">
        <v>7</v>
      </c>
    </row>
    <row r="71" spans="1:5" customFormat="1" ht="15.5" x14ac:dyDescent="0.35">
      <c r="A71" s="9">
        <f t="shared" si="0"/>
        <v>68</v>
      </c>
      <c r="B71" s="10">
        <v>45373</v>
      </c>
      <c r="C71" s="11" t="s">
        <v>72</v>
      </c>
      <c r="D71" s="14">
        <v>11800</v>
      </c>
      <c r="E71" s="13" t="s">
        <v>7</v>
      </c>
    </row>
    <row r="72" spans="1:5" customFormat="1" ht="15.5" x14ac:dyDescent="0.35">
      <c r="A72" s="9">
        <f t="shared" ref="A72:A106" si="1">+A71+1</f>
        <v>69</v>
      </c>
      <c r="B72" s="10">
        <v>45373</v>
      </c>
      <c r="C72" s="11" t="s">
        <v>73</v>
      </c>
      <c r="D72" s="14">
        <v>17500</v>
      </c>
      <c r="E72" s="13" t="s">
        <v>7</v>
      </c>
    </row>
    <row r="73" spans="1:5" customFormat="1" ht="15.5" x14ac:dyDescent="0.35">
      <c r="A73" s="9">
        <f t="shared" si="1"/>
        <v>70</v>
      </c>
      <c r="B73" s="10">
        <v>45374</v>
      </c>
      <c r="C73" s="11" t="s">
        <v>74</v>
      </c>
      <c r="D73" s="14">
        <f>11900+200</f>
        <v>12100</v>
      </c>
      <c r="E73" s="13" t="s">
        <v>7</v>
      </c>
    </row>
    <row r="74" spans="1:5" customFormat="1" ht="15.5" x14ac:dyDescent="0.35">
      <c r="A74" s="9">
        <f t="shared" si="1"/>
        <v>71</v>
      </c>
      <c r="B74" s="10">
        <v>45374</v>
      </c>
      <c r="C74" s="11" t="s">
        <v>75</v>
      </c>
      <c r="D74" s="14">
        <f>10000+200</f>
        <v>10200</v>
      </c>
      <c r="E74" s="13" t="s">
        <v>7</v>
      </c>
    </row>
    <row r="75" spans="1:5" customFormat="1" ht="15.5" x14ac:dyDescent="0.35">
      <c r="A75" s="9">
        <f t="shared" si="1"/>
        <v>72</v>
      </c>
      <c r="B75" s="10">
        <v>45374</v>
      </c>
      <c r="C75" s="11" t="s">
        <v>76</v>
      </c>
      <c r="D75" s="14">
        <v>25000</v>
      </c>
      <c r="E75" s="13" t="s">
        <v>7</v>
      </c>
    </row>
    <row r="76" spans="1:5" customFormat="1" ht="15.5" x14ac:dyDescent="0.35">
      <c r="A76" s="9">
        <f t="shared" si="1"/>
        <v>73</v>
      </c>
      <c r="B76" s="10">
        <v>45376</v>
      </c>
      <c r="C76" s="11" t="s">
        <v>77</v>
      </c>
      <c r="D76" s="14">
        <v>8700</v>
      </c>
      <c r="E76" s="13" t="s">
        <v>7</v>
      </c>
    </row>
    <row r="77" spans="1:5" customFormat="1" ht="15.5" x14ac:dyDescent="0.35">
      <c r="A77" s="9">
        <f t="shared" si="1"/>
        <v>74</v>
      </c>
      <c r="B77" s="10">
        <v>45376</v>
      </c>
      <c r="C77" s="11" t="s">
        <v>78</v>
      </c>
      <c r="D77" s="14">
        <v>5500</v>
      </c>
      <c r="E77" s="13" t="s">
        <v>7</v>
      </c>
    </row>
    <row r="78" spans="1:5" customFormat="1" ht="15.5" x14ac:dyDescent="0.35">
      <c r="A78" s="9">
        <f t="shared" si="1"/>
        <v>75</v>
      </c>
      <c r="B78" s="10">
        <v>45376</v>
      </c>
      <c r="C78" s="11" t="s">
        <v>79</v>
      </c>
      <c r="D78" s="14">
        <v>35000</v>
      </c>
      <c r="E78" s="13" t="s">
        <v>7</v>
      </c>
    </row>
    <row r="79" spans="1:5" customFormat="1" ht="15.5" x14ac:dyDescent="0.35">
      <c r="A79" s="9">
        <f t="shared" si="1"/>
        <v>76</v>
      </c>
      <c r="B79" s="10">
        <v>45377</v>
      </c>
      <c r="C79" s="11" t="s">
        <v>80</v>
      </c>
      <c r="D79" s="14">
        <v>99250</v>
      </c>
      <c r="E79" s="13" t="s">
        <v>7</v>
      </c>
    </row>
    <row r="80" spans="1:5" customFormat="1" ht="15.5" x14ac:dyDescent="0.35">
      <c r="A80" s="9">
        <f t="shared" si="1"/>
        <v>77</v>
      </c>
      <c r="B80" s="10">
        <v>45377</v>
      </c>
      <c r="C80" s="11" t="s">
        <v>81</v>
      </c>
      <c r="D80" s="14">
        <v>28000</v>
      </c>
      <c r="E80" s="13" t="s">
        <v>7</v>
      </c>
    </row>
    <row r="81" spans="1:5" customFormat="1" ht="15.5" x14ac:dyDescent="0.35">
      <c r="A81" s="9">
        <f t="shared" si="1"/>
        <v>78</v>
      </c>
      <c r="B81" s="10">
        <v>45379</v>
      </c>
      <c r="C81" s="11" t="s">
        <v>82</v>
      </c>
      <c r="D81" s="14">
        <v>8000</v>
      </c>
      <c r="E81" s="13" t="s">
        <v>7</v>
      </c>
    </row>
    <row r="82" spans="1:5" customFormat="1" ht="15.5" x14ac:dyDescent="0.35">
      <c r="A82" s="9">
        <f t="shared" si="1"/>
        <v>79</v>
      </c>
      <c r="B82" s="10">
        <v>45379</v>
      </c>
      <c r="C82" s="11" t="s">
        <v>83</v>
      </c>
      <c r="D82" s="14">
        <v>20000</v>
      </c>
      <c r="E82" s="13" t="s">
        <v>7</v>
      </c>
    </row>
    <row r="83" spans="1:5" customFormat="1" ht="15.5" x14ac:dyDescent="0.35">
      <c r="A83" s="9">
        <f t="shared" si="1"/>
        <v>80</v>
      </c>
      <c r="B83" s="10">
        <v>45379</v>
      </c>
      <c r="C83" s="11" t="s">
        <v>84</v>
      </c>
      <c r="D83" s="14">
        <v>1000</v>
      </c>
      <c r="E83" s="13" t="s">
        <v>7</v>
      </c>
    </row>
    <row r="84" spans="1:5" customFormat="1" ht="15.5" x14ac:dyDescent="0.35">
      <c r="A84" s="9">
        <f t="shared" si="1"/>
        <v>81</v>
      </c>
      <c r="B84" s="10">
        <v>45379</v>
      </c>
      <c r="C84" s="11" t="s">
        <v>85</v>
      </c>
      <c r="D84" s="14">
        <v>21300</v>
      </c>
      <c r="E84" s="13" t="s">
        <v>7</v>
      </c>
    </row>
    <row r="85" spans="1:5" customFormat="1" ht="15.5" x14ac:dyDescent="0.35">
      <c r="A85" s="9">
        <f t="shared" si="1"/>
        <v>82</v>
      </c>
      <c r="B85" s="10">
        <v>45379</v>
      </c>
      <c r="C85" s="11" t="s">
        <v>86</v>
      </c>
      <c r="D85" s="14">
        <v>180000</v>
      </c>
      <c r="E85" s="13" t="s">
        <v>7</v>
      </c>
    </row>
    <row r="86" spans="1:5" customFormat="1" ht="15.5" x14ac:dyDescent="0.35">
      <c r="A86" s="9">
        <f t="shared" si="1"/>
        <v>83</v>
      </c>
      <c r="B86" s="10">
        <v>45379</v>
      </c>
      <c r="C86" s="11" t="s">
        <v>87</v>
      </c>
      <c r="D86" s="14">
        <v>25000</v>
      </c>
      <c r="E86" s="13" t="s">
        <v>7</v>
      </c>
    </row>
    <row r="87" spans="1:5" customFormat="1" ht="15.5" x14ac:dyDescent="0.35">
      <c r="A87" s="9">
        <f t="shared" si="1"/>
        <v>84</v>
      </c>
      <c r="B87" s="10">
        <v>45379</v>
      </c>
      <c r="C87" s="11" t="s">
        <v>88</v>
      </c>
      <c r="D87" s="14">
        <f>5000+150</f>
        <v>5150</v>
      </c>
      <c r="E87" s="13" t="s">
        <v>7</v>
      </c>
    </row>
    <row r="88" spans="1:5" customFormat="1" ht="15.5" x14ac:dyDescent="0.35">
      <c r="A88" s="9">
        <f>+A87+1</f>
        <v>85</v>
      </c>
      <c r="B88" s="10">
        <v>45379</v>
      </c>
      <c r="C88" s="11" t="s">
        <v>89</v>
      </c>
      <c r="D88" s="14">
        <f>10000+200+10000+200</f>
        <v>20400</v>
      </c>
      <c r="E88" s="13" t="s">
        <v>7</v>
      </c>
    </row>
    <row r="89" spans="1:5" customFormat="1" ht="15.5" x14ac:dyDescent="0.35">
      <c r="A89" s="9">
        <f t="shared" si="1"/>
        <v>86</v>
      </c>
      <c r="B89" s="10">
        <v>45380</v>
      </c>
      <c r="C89" s="11" t="s">
        <v>90</v>
      </c>
      <c r="D89" s="14">
        <v>187650</v>
      </c>
      <c r="E89" s="13" t="s">
        <v>7</v>
      </c>
    </row>
    <row r="90" spans="1:5" customFormat="1" ht="15.5" x14ac:dyDescent="0.35">
      <c r="A90" s="9">
        <f t="shared" si="1"/>
        <v>87</v>
      </c>
      <c r="B90" s="10">
        <v>45380</v>
      </c>
      <c r="C90" s="11" t="s">
        <v>91</v>
      </c>
      <c r="D90" s="14">
        <v>900000</v>
      </c>
      <c r="E90" s="13" t="s">
        <v>7</v>
      </c>
    </row>
    <row r="91" spans="1:5" customFormat="1" ht="15.5" x14ac:dyDescent="0.35">
      <c r="A91" s="9">
        <f t="shared" si="1"/>
        <v>88</v>
      </c>
      <c r="B91" s="10">
        <v>45380</v>
      </c>
      <c r="C91" s="11" t="s">
        <v>92</v>
      </c>
      <c r="D91" s="14">
        <v>25000</v>
      </c>
      <c r="E91" s="13" t="s">
        <v>7</v>
      </c>
    </row>
    <row r="92" spans="1:5" customFormat="1" ht="15.5" x14ac:dyDescent="0.35">
      <c r="A92" s="9">
        <f t="shared" si="1"/>
        <v>89</v>
      </c>
      <c r="B92" s="10">
        <v>45380</v>
      </c>
      <c r="C92" s="11" t="s">
        <v>93</v>
      </c>
      <c r="D92" s="14">
        <v>15000</v>
      </c>
      <c r="E92" s="13" t="s">
        <v>7</v>
      </c>
    </row>
    <row r="93" spans="1:5" customFormat="1" ht="15.5" x14ac:dyDescent="0.35">
      <c r="A93" s="9">
        <f t="shared" si="1"/>
        <v>90</v>
      </c>
      <c r="B93" s="10">
        <v>45380</v>
      </c>
      <c r="C93" s="11" t="s">
        <v>94</v>
      </c>
      <c r="D93" s="14">
        <v>34000</v>
      </c>
      <c r="E93" s="13" t="s">
        <v>7</v>
      </c>
    </row>
    <row r="94" spans="1:5" customFormat="1" ht="15.5" x14ac:dyDescent="0.35">
      <c r="A94" s="9">
        <f t="shared" si="1"/>
        <v>91</v>
      </c>
      <c r="B94" s="10">
        <v>45380</v>
      </c>
      <c r="C94" s="11" t="s">
        <v>95</v>
      </c>
      <c r="D94" s="14">
        <f>2000+2000+1000</f>
        <v>5000</v>
      </c>
      <c r="E94" s="13" t="s">
        <v>7</v>
      </c>
    </row>
    <row r="95" spans="1:5" customFormat="1" ht="15.5" x14ac:dyDescent="0.35">
      <c r="A95" s="9">
        <f t="shared" si="1"/>
        <v>92</v>
      </c>
      <c r="B95" s="10">
        <v>45380</v>
      </c>
      <c r="C95" s="11" t="s">
        <v>96</v>
      </c>
      <c r="D95" s="14">
        <v>20000</v>
      </c>
      <c r="E95" s="13" t="s">
        <v>7</v>
      </c>
    </row>
    <row r="96" spans="1:5" customFormat="1" ht="15.5" x14ac:dyDescent="0.35">
      <c r="A96" s="9">
        <f t="shared" si="1"/>
        <v>93</v>
      </c>
      <c r="B96" s="10">
        <v>45381</v>
      </c>
      <c r="C96" s="11" t="s">
        <v>97</v>
      </c>
      <c r="D96" s="14">
        <v>7500</v>
      </c>
      <c r="E96" s="13" t="s">
        <v>7</v>
      </c>
    </row>
    <row r="97" spans="1:7" customFormat="1" ht="15.5" x14ac:dyDescent="0.35">
      <c r="A97" s="9">
        <f t="shared" si="1"/>
        <v>94</v>
      </c>
      <c r="B97" s="10">
        <v>45380</v>
      </c>
      <c r="C97" s="11" t="s">
        <v>98</v>
      </c>
      <c r="D97" s="14">
        <f>3000+3000+8000+700</f>
        <v>14700</v>
      </c>
      <c r="E97" s="13" t="s">
        <v>7</v>
      </c>
    </row>
    <row r="98" spans="1:7" customFormat="1" ht="15.5" x14ac:dyDescent="0.35">
      <c r="A98" s="9">
        <f t="shared" si="1"/>
        <v>95</v>
      </c>
      <c r="B98" s="10">
        <v>45380</v>
      </c>
      <c r="C98" s="11" t="s">
        <v>99</v>
      </c>
      <c r="D98" s="14">
        <v>9000</v>
      </c>
      <c r="E98" s="13" t="s">
        <v>7</v>
      </c>
    </row>
    <row r="99" spans="1:7" customFormat="1" ht="15.5" x14ac:dyDescent="0.35">
      <c r="A99" s="9">
        <f t="shared" si="1"/>
        <v>96</v>
      </c>
      <c r="B99" s="10">
        <v>45381</v>
      </c>
      <c r="C99" s="11" t="s">
        <v>100</v>
      </c>
      <c r="D99" s="14">
        <v>7200</v>
      </c>
      <c r="E99" s="13" t="s">
        <v>7</v>
      </c>
    </row>
    <row r="100" spans="1:7" customFormat="1" ht="15.5" x14ac:dyDescent="0.35">
      <c r="A100" s="9">
        <f t="shared" si="1"/>
        <v>97</v>
      </c>
      <c r="B100" s="10">
        <v>45381</v>
      </c>
      <c r="C100" s="11" t="s">
        <v>101</v>
      </c>
      <c r="D100" s="14">
        <v>12000</v>
      </c>
      <c r="E100" s="13" t="s">
        <v>7</v>
      </c>
    </row>
    <row r="101" spans="1:7" customFormat="1" ht="15.5" x14ac:dyDescent="0.35">
      <c r="A101" s="9">
        <f t="shared" si="1"/>
        <v>98</v>
      </c>
      <c r="B101" s="10">
        <v>45382</v>
      </c>
      <c r="C101" s="11" t="s">
        <v>102</v>
      </c>
      <c r="D101" s="15">
        <v>28300</v>
      </c>
      <c r="E101" s="13" t="s">
        <v>7</v>
      </c>
    </row>
    <row r="102" spans="1:7" customFormat="1" ht="15.5" x14ac:dyDescent="0.35">
      <c r="A102" s="9">
        <f t="shared" si="1"/>
        <v>99</v>
      </c>
      <c r="B102" s="10">
        <v>45382</v>
      </c>
      <c r="C102" s="11" t="s">
        <v>103</v>
      </c>
      <c r="D102" s="15">
        <v>1000</v>
      </c>
      <c r="E102" s="13" t="s">
        <v>7</v>
      </c>
    </row>
    <row r="103" spans="1:7" customFormat="1" ht="15.5" x14ac:dyDescent="0.35">
      <c r="A103" s="9">
        <f t="shared" si="1"/>
        <v>100</v>
      </c>
      <c r="B103" s="10">
        <v>45382</v>
      </c>
      <c r="C103" s="11" t="s">
        <v>104</v>
      </c>
      <c r="D103" s="14">
        <v>41000</v>
      </c>
      <c r="E103" s="13" t="s">
        <v>7</v>
      </c>
    </row>
    <row r="104" spans="1:7" ht="15.5" x14ac:dyDescent="0.35">
      <c r="A104" s="9">
        <f t="shared" si="1"/>
        <v>101</v>
      </c>
      <c r="B104" s="10">
        <v>45382</v>
      </c>
      <c r="C104" s="11" t="s">
        <v>105</v>
      </c>
      <c r="D104" s="14">
        <v>9900</v>
      </c>
      <c r="E104" s="13" t="s">
        <v>7</v>
      </c>
    </row>
    <row r="105" spans="1:7" ht="15.5" x14ac:dyDescent="0.35">
      <c r="A105" s="9">
        <f t="shared" si="1"/>
        <v>102</v>
      </c>
      <c r="B105" s="10">
        <v>45382</v>
      </c>
      <c r="C105" s="11" t="s">
        <v>106</v>
      </c>
      <c r="D105" s="14">
        <v>2175</v>
      </c>
      <c r="E105" s="13" t="s">
        <v>7</v>
      </c>
    </row>
    <row r="106" spans="1:7" ht="15.5" x14ac:dyDescent="0.35">
      <c r="A106" s="9">
        <f t="shared" si="1"/>
        <v>103</v>
      </c>
      <c r="B106" s="10">
        <v>45382</v>
      </c>
      <c r="C106" s="11" t="s">
        <v>107</v>
      </c>
      <c r="D106" s="14">
        <v>23400</v>
      </c>
      <c r="E106" s="13" t="s">
        <v>7</v>
      </c>
      <c r="G106" s="21" t="e">
        <f>+#REF!</f>
        <v>#REF!</v>
      </c>
    </row>
    <row r="107" spans="1:7" ht="15" x14ac:dyDescent="0.25">
      <c r="A107" s="84" t="s">
        <v>451</v>
      </c>
      <c r="B107" s="84"/>
      <c r="C107" s="84"/>
      <c r="D107" s="84"/>
      <c r="E107" s="85"/>
    </row>
    <row r="108" spans="1:7" ht="14.5" x14ac:dyDescent="0.35">
      <c r="A108" s="9">
        <v>1</v>
      </c>
      <c r="B108" s="22">
        <v>45383</v>
      </c>
      <c r="C108" s="23" t="s">
        <v>106</v>
      </c>
      <c r="D108" s="24">
        <v>1645</v>
      </c>
      <c r="E108" s="25" t="s">
        <v>7</v>
      </c>
    </row>
    <row r="109" spans="1:7" ht="14.5" x14ac:dyDescent="0.35">
      <c r="A109" s="9">
        <f t="shared" ref="A109:A166" si="2">+A108+1</f>
        <v>2</v>
      </c>
      <c r="B109" s="22">
        <v>45384</v>
      </c>
      <c r="C109" s="23" t="s">
        <v>109</v>
      </c>
      <c r="D109" s="24">
        <f>11900+200</f>
        <v>12100</v>
      </c>
      <c r="E109" s="25" t="s">
        <v>7</v>
      </c>
    </row>
    <row r="110" spans="1:7" ht="14.5" x14ac:dyDescent="0.35">
      <c r="A110" s="9">
        <f t="shared" si="2"/>
        <v>3</v>
      </c>
      <c r="B110" s="22">
        <v>45384</v>
      </c>
      <c r="C110" s="23" t="s">
        <v>110</v>
      </c>
      <c r="D110" s="24">
        <v>20000</v>
      </c>
      <c r="E110" s="25" t="s">
        <v>7</v>
      </c>
    </row>
    <row r="111" spans="1:7" ht="14.5" x14ac:dyDescent="0.35">
      <c r="A111" s="9">
        <f t="shared" si="2"/>
        <v>4</v>
      </c>
      <c r="B111" s="22">
        <v>45385</v>
      </c>
      <c r="C111" s="23" t="s">
        <v>111</v>
      </c>
      <c r="D111" s="24">
        <v>500</v>
      </c>
      <c r="E111" s="25" t="s">
        <v>7</v>
      </c>
    </row>
    <row r="112" spans="1:7" ht="14.5" x14ac:dyDescent="0.35">
      <c r="A112" s="9">
        <f t="shared" si="2"/>
        <v>5</v>
      </c>
      <c r="B112" s="22">
        <v>45385</v>
      </c>
      <c r="C112" s="23" t="s">
        <v>112</v>
      </c>
      <c r="D112" s="24">
        <v>7080</v>
      </c>
      <c r="E112" s="25" t="s">
        <v>7</v>
      </c>
    </row>
    <row r="113" spans="1:5" ht="14.5" x14ac:dyDescent="0.35">
      <c r="A113" s="9">
        <f t="shared" si="2"/>
        <v>6</v>
      </c>
      <c r="B113" s="22">
        <v>45385</v>
      </c>
      <c r="C113" s="23" t="s">
        <v>113</v>
      </c>
      <c r="D113" s="24">
        <v>39600</v>
      </c>
      <c r="E113" s="25" t="s">
        <v>7</v>
      </c>
    </row>
    <row r="114" spans="1:5" ht="14.5" x14ac:dyDescent="0.35">
      <c r="A114" s="9">
        <f t="shared" si="2"/>
        <v>7</v>
      </c>
      <c r="B114" s="22">
        <v>45385</v>
      </c>
      <c r="C114" s="23" t="s">
        <v>114</v>
      </c>
      <c r="D114" s="24">
        <v>100000</v>
      </c>
      <c r="E114" s="25" t="s">
        <v>7</v>
      </c>
    </row>
    <row r="115" spans="1:5" ht="14.5" x14ac:dyDescent="0.35">
      <c r="A115" s="9">
        <f t="shared" si="2"/>
        <v>8</v>
      </c>
      <c r="B115" s="22">
        <v>45385</v>
      </c>
      <c r="C115" s="23" t="s">
        <v>115</v>
      </c>
      <c r="D115" s="24">
        <v>31500</v>
      </c>
      <c r="E115" s="25" t="s">
        <v>7</v>
      </c>
    </row>
    <row r="116" spans="1:5" ht="14.5" x14ac:dyDescent="0.35">
      <c r="A116" s="17" t="s">
        <v>116</v>
      </c>
      <c r="B116" s="22">
        <v>45386</v>
      </c>
      <c r="C116" s="23" t="s">
        <v>117</v>
      </c>
      <c r="D116" s="24">
        <f>70000+175000+80000</f>
        <v>325000</v>
      </c>
      <c r="E116" s="25" t="s">
        <v>7</v>
      </c>
    </row>
    <row r="117" spans="1:5" ht="14.5" x14ac:dyDescent="0.35">
      <c r="A117" s="9">
        <v>12</v>
      </c>
      <c r="B117" s="22">
        <v>45386</v>
      </c>
      <c r="C117" s="23" t="s">
        <v>118</v>
      </c>
      <c r="D117" s="24">
        <v>10000</v>
      </c>
      <c r="E117" s="25" t="s">
        <v>7</v>
      </c>
    </row>
    <row r="118" spans="1:5" ht="14.5" x14ac:dyDescent="0.35">
      <c r="A118" s="9">
        <f t="shared" si="2"/>
        <v>13</v>
      </c>
      <c r="B118" s="22">
        <v>45386</v>
      </c>
      <c r="C118" s="23" t="s">
        <v>119</v>
      </c>
      <c r="D118" s="24">
        <v>3400</v>
      </c>
      <c r="E118" s="25" t="s">
        <v>7</v>
      </c>
    </row>
    <row r="119" spans="1:5" ht="14.5" x14ac:dyDescent="0.35">
      <c r="A119" s="9">
        <f t="shared" si="2"/>
        <v>14</v>
      </c>
      <c r="B119" s="22">
        <v>45387</v>
      </c>
      <c r="C119" s="23" t="s">
        <v>120</v>
      </c>
      <c r="D119" s="24">
        <v>1950</v>
      </c>
      <c r="E119" s="25" t="s">
        <v>7</v>
      </c>
    </row>
    <row r="120" spans="1:5" ht="14.5" x14ac:dyDescent="0.35">
      <c r="A120" s="9">
        <f t="shared" si="2"/>
        <v>15</v>
      </c>
      <c r="B120" s="22">
        <v>45388</v>
      </c>
      <c r="C120" s="23" t="s">
        <v>121</v>
      </c>
      <c r="D120" s="24">
        <v>25000</v>
      </c>
      <c r="E120" s="25" t="s">
        <v>7</v>
      </c>
    </row>
    <row r="121" spans="1:5" ht="14.5" x14ac:dyDescent="0.35">
      <c r="A121" s="9">
        <f t="shared" si="2"/>
        <v>16</v>
      </c>
      <c r="B121" s="22">
        <v>45388</v>
      </c>
      <c r="C121" s="23" t="s">
        <v>122</v>
      </c>
      <c r="D121" s="24">
        <v>3100</v>
      </c>
      <c r="E121" s="25" t="s">
        <v>7</v>
      </c>
    </row>
    <row r="122" spans="1:5" ht="14.5" x14ac:dyDescent="0.35">
      <c r="A122" s="9">
        <f t="shared" si="2"/>
        <v>17</v>
      </c>
      <c r="B122" s="22">
        <v>45388</v>
      </c>
      <c r="C122" s="23" t="s">
        <v>123</v>
      </c>
      <c r="D122" s="24">
        <v>5000</v>
      </c>
      <c r="E122" s="25" t="s">
        <v>7</v>
      </c>
    </row>
    <row r="123" spans="1:5" ht="14.5" x14ac:dyDescent="0.35">
      <c r="A123" s="9">
        <f t="shared" si="2"/>
        <v>18</v>
      </c>
      <c r="B123" s="22">
        <v>45388</v>
      </c>
      <c r="C123" s="23" t="s">
        <v>124</v>
      </c>
      <c r="D123" s="24">
        <v>51000</v>
      </c>
      <c r="E123" s="25" t="s">
        <v>7</v>
      </c>
    </row>
    <row r="124" spans="1:5" ht="14.5" x14ac:dyDescent="0.35">
      <c r="A124" s="9">
        <f t="shared" si="2"/>
        <v>19</v>
      </c>
      <c r="B124" s="22">
        <v>45388</v>
      </c>
      <c r="C124" s="23" t="s">
        <v>125</v>
      </c>
      <c r="D124" s="24">
        <v>2300</v>
      </c>
      <c r="E124" s="25" t="s">
        <v>7</v>
      </c>
    </row>
    <row r="125" spans="1:5" ht="14.5" x14ac:dyDescent="0.35">
      <c r="A125" s="9">
        <f t="shared" si="2"/>
        <v>20</v>
      </c>
      <c r="B125" s="22">
        <v>45388</v>
      </c>
      <c r="C125" s="23" t="s">
        <v>126</v>
      </c>
      <c r="D125" s="24">
        <v>5000</v>
      </c>
      <c r="E125" s="25" t="s">
        <v>7</v>
      </c>
    </row>
    <row r="126" spans="1:5" ht="14.5" x14ac:dyDescent="0.35">
      <c r="A126" s="9">
        <f>+A125+1</f>
        <v>21</v>
      </c>
      <c r="B126" s="22">
        <v>45391</v>
      </c>
      <c r="C126" s="23" t="s">
        <v>127</v>
      </c>
      <c r="D126" s="24">
        <v>750000</v>
      </c>
      <c r="E126" s="25" t="s">
        <v>7</v>
      </c>
    </row>
    <row r="127" spans="1:5" ht="14.5" x14ac:dyDescent="0.35">
      <c r="A127" s="9">
        <f t="shared" si="2"/>
        <v>22</v>
      </c>
      <c r="B127" s="22">
        <v>45391</v>
      </c>
      <c r="C127" s="23" t="s">
        <v>128</v>
      </c>
      <c r="D127" s="24">
        <v>10000</v>
      </c>
      <c r="E127" s="25" t="s">
        <v>7</v>
      </c>
    </row>
    <row r="128" spans="1:5" ht="14.5" x14ac:dyDescent="0.35">
      <c r="A128" s="9">
        <f t="shared" si="2"/>
        <v>23</v>
      </c>
      <c r="B128" s="22">
        <v>45391</v>
      </c>
      <c r="C128" s="23" t="s">
        <v>129</v>
      </c>
      <c r="D128" s="24">
        <v>15000</v>
      </c>
      <c r="E128" s="25" t="s">
        <v>7</v>
      </c>
    </row>
    <row r="129" spans="1:5" ht="14.5" x14ac:dyDescent="0.35">
      <c r="A129" s="9">
        <f t="shared" si="2"/>
        <v>24</v>
      </c>
      <c r="B129" s="22">
        <v>45394</v>
      </c>
      <c r="C129" s="23" t="s">
        <v>130</v>
      </c>
      <c r="D129" s="24">
        <v>55000</v>
      </c>
      <c r="E129" s="25" t="s">
        <v>7</v>
      </c>
    </row>
    <row r="130" spans="1:5" ht="14.5" x14ac:dyDescent="0.35">
      <c r="A130" s="9">
        <f t="shared" si="2"/>
        <v>25</v>
      </c>
      <c r="B130" s="22">
        <v>45394</v>
      </c>
      <c r="C130" s="23" t="s">
        <v>131</v>
      </c>
      <c r="D130" s="26">
        <v>6400</v>
      </c>
      <c r="E130" s="25" t="s">
        <v>7</v>
      </c>
    </row>
    <row r="131" spans="1:5" ht="14.5" x14ac:dyDescent="0.35">
      <c r="A131" s="9">
        <f t="shared" si="2"/>
        <v>26</v>
      </c>
      <c r="B131" s="22">
        <v>45396</v>
      </c>
      <c r="C131" s="23" t="s">
        <v>132</v>
      </c>
      <c r="D131" s="26">
        <f>1150+11200</f>
        <v>12350</v>
      </c>
      <c r="E131" s="25" t="s">
        <v>7</v>
      </c>
    </row>
    <row r="132" spans="1:5" ht="14.5" x14ac:dyDescent="0.35">
      <c r="A132" s="9">
        <f t="shared" si="2"/>
        <v>27</v>
      </c>
      <c r="B132" s="22">
        <v>45397</v>
      </c>
      <c r="C132" s="23" t="s">
        <v>133</v>
      </c>
      <c r="D132" s="26">
        <v>4000</v>
      </c>
      <c r="E132" s="25" t="s">
        <v>7</v>
      </c>
    </row>
    <row r="133" spans="1:5" ht="14.5" x14ac:dyDescent="0.35">
      <c r="A133" s="9">
        <f t="shared" si="2"/>
        <v>28</v>
      </c>
      <c r="B133" s="22">
        <v>45397</v>
      </c>
      <c r="C133" s="23" t="s">
        <v>16</v>
      </c>
      <c r="D133" s="26">
        <v>975</v>
      </c>
      <c r="E133" s="25" t="s">
        <v>7</v>
      </c>
    </row>
    <row r="134" spans="1:5" ht="14.5" x14ac:dyDescent="0.35">
      <c r="A134" s="9">
        <f t="shared" si="2"/>
        <v>29</v>
      </c>
      <c r="B134" s="22">
        <v>45397</v>
      </c>
      <c r="C134" s="23" t="s">
        <v>134</v>
      </c>
      <c r="D134" s="26">
        <v>5000</v>
      </c>
      <c r="E134" s="25" t="s">
        <v>7</v>
      </c>
    </row>
    <row r="135" spans="1:5" ht="14.5" x14ac:dyDescent="0.35">
      <c r="A135" s="9">
        <f t="shared" si="2"/>
        <v>30</v>
      </c>
      <c r="B135" s="22">
        <v>45398</v>
      </c>
      <c r="C135" s="23" t="s">
        <v>135</v>
      </c>
      <c r="D135" s="26">
        <v>300000</v>
      </c>
      <c r="E135" s="25" t="s">
        <v>7</v>
      </c>
    </row>
    <row r="136" spans="1:5" ht="14.5" x14ac:dyDescent="0.35">
      <c r="A136" s="9">
        <f t="shared" si="2"/>
        <v>31</v>
      </c>
      <c r="B136" s="22">
        <v>45398</v>
      </c>
      <c r="C136" s="23" t="s">
        <v>136</v>
      </c>
      <c r="D136" s="26">
        <f>500+400+400+20000+20000+45000</f>
        <v>86300</v>
      </c>
      <c r="E136" s="25" t="s">
        <v>7</v>
      </c>
    </row>
    <row r="137" spans="1:5" ht="14.5" x14ac:dyDescent="0.35">
      <c r="A137" s="9">
        <f t="shared" si="2"/>
        <v>32</v>
      </c>
      <c r="B137" s="22">
        <v>45398</v>
      </c>
      <c r="C137" s="23" t="s">
        <v>137</v>
      </c>
      <c r="D137" s="26">
        <v>500000</v>
      </c>
      <c r="E137" s="25" t="s">
        <v>7</v>
      </c>
    </row>
    <row r="138" spans="1:5" ht="14.5" x14ac:dyDescent="0.35">
      <c r="A138" s="9">
        <f t="shared" si="2"/>
        <v>33</v>
      </c>
      <c r="B138" s="22">
        <v>45398</v>
      </c>
      <c r="C138" s="23" t="s">
        <v>138</v>
      </c>
      <c r="D138" s="24">
        <v>500000</v>
      </c>
      <c r="E138" s="25" t="s">
        <v>7</v>
      </c>
    </row>
    <row r="139" spans="1:5" ht="14.5" x14ac:dyDescent="0.35">
      <c r="A139" s="9">
        <f t="shared" si="2"/>
        <v>34</v>
      </c>
      <c r="B139" s="22">
        <v>45399</v>
      </c>
      <c r="C139" s="23" t="s">
        <v>88</v>
      </c>
      <c r="D139" s="24">
        <v>11900</v>
      </c>
      <c r="E139" s="25" t="s">
        <v>7</v>
      </c>
    </row>
    <row r="140" spans="1:5" ht="14.5" x14ac:dyDescent="0.35">
      <c r="A140" s="9">
        <f t="shared" si="2"/>
        <v>35</v>
      </c>
      <c r="B140" s="22">
        <v>45400</v>
      </c>
      <c r="C140" s="23" t="s">
        <v>139</v>
      </c>
      <c r="D140" s="24">
        <v>1000</v>
      </c>
      <c r="E140" s="25" t="s">
        <v>7</v>
      </c>
    </row>
    <row r="141" spans="1:5" ht="14.5" x14ac:dyDescent="0.35">
      <c r="A141" s="9">
        <f t="shared" si="2"/>
        <v>36</v>
      </c>
      <c r="B141" s="22">
        <v>45400</v>
      </c>
      <c r="C141" s="23" t="s">
        <v>140</v>
      </c>
      <c r="D141" s="24">
        <v>210000</v>
      </c>
      <c r="E141" s="25" t="s">
        <v>7</v>
      </c>
    </row>
    <row r="142" spans="1:5" ht="14.5" x14ac:dyDescent="0.35">
      <c r="A142" s="9">
        <f t="shared" si="2"/>
        <v>37</v>
      </c>
      <c r="B142" s="22">
        <v>45400</v>
      </c>
      <c r="C142" s="23" t="s">
        <v>141</v>
      </c>
      <c r="D142" s="24">
        <v>165000</v>
      </c>
      <c r="E142" s="25" t="s">
        <v>7</v>
      </c>
    </row>
    <row r="143" spans="1:5" ht="14.5" x14ac:dyDescent="0.35">
      <c r="A143" s="9">
        <f t="shared" si="2"/>
        <v>38</v>
      </c>
      <c r="B143" s="22">
        <v>45400</v>
      </c>
      <c r="C143" s="23" t="s">
        <v>142</v>
      </c>
      <c r="D143" s="24">
        <v>6000</v>
      </c>
      <c r="E143" s="25" t="s">
        <v>7</v>
      </c>
    </row>
    <row r="144" spans="1:5" ht="14.5" x14ac:dyDescent="0.35">
      <c r="A144" s="9">
        <f>+A143+1</f>
        <v>39</v>
      </c>
      <c r="B144" s="22">
        <v>45400</v>
      </c>
      <c r="C144" s="23" t="s">
        <v>143</v>
      </c>
      <c r="D144" s="24">
        <v>2300</v>
      </c>
      <c r="E144" s="25" t="s">
        <v>7</v>
      </c>
    </row>
    <row r="145" spans="1:5" ht="14.5" x14ac:dyDescent="0.35">
      <c r="A145" s="9">
        <f t="shared" si="2"/>
        <v>40</v>
      </c>
      <c r="B145" s="22">
        <v>45400</v>
      </c>
      <c r="C145" s="23" t="s">
        <v>144</v>
      </c>
      <c r="D145" s="24">
        <v>140000</v>
      </c>
      <c r="E145" s="25" t="s">
        <v>7</v>
      </c>
    </row>
    <row r="146" spans="1:5" ht="14.5" x14ac:dyDescent="0.35">
      <c r="A146" s="9">
        <f t="shared" si="2"/>
        <v>41</v>
      </c>
      <c r="B146" s="22">
        <v>45401</v>
      </c>
      <c r="C146" s="23" t="s">
        <v>49</v>
      </c>
      <c r="D146" s="24">
        <v>3000000</v>
      </c>
      <c r="E146" s="25" t="s">
        <v>7</v>
      </c>
    </row>
    <row r="147" spans="1:5" ht="14.5" x14ac:dyDescent="0.35">
      <c r="A147" s="9">
        <f t="shared" si="2"/>
        <v>42</v>
      </c>
      <c r="B147" s="22">
        <v>45401</v>
      </c>
      <c r="C147" s="23" t="s">
        <v>145</v>
      </c>
      <c r="D147" s="24">
        <v>600000</v>
      </c>
      <c r="E147" s="25" t="s">
        <v>7</v>
      </c>
    </row>
    <row r="148" spans="1:5" ht="14.5" x14ac:dyDescent="0.35">
      <c r="A148" s="9">
        <f t="shared" si="2"/>
        <v>43</v>
      </c>
      <c r="B148" s="22">
        <v>45401</v>
      </c>
      <c r="C148" s="23" t="s">
        <v>146</v>
      </c>
      <c r="D148" s="24">
        <v>1680000</v>
      </c>
      <c r="E148" s="25" t="s">
        <v>7</v>
      </c>
    </row>
    <row r="149" spans="1:5" ht="14.5" x14ac:dyDescent="0.35">
      <c r="A149" s="9">
        <f t="shared" si="2"/>
        <v>44</v>
      </c>
      <c r="B149" s="22">
        <v>45401</v>
      </c>
      <c r="C149" s="23" t="s">
        <v>147</v>
      </c>
      <c r="D149" s="24">
        <v>21500</v>
      </c>
      <c r="E149" s="25" t="s">
        <v>7</v>
      </c>
    </row>
    <row r="150" spans="1:5" ht="14.5" x14ac:dyDescent="0.35">
      <c r="A150" s="9">
        <f t="shared" si="2"/>
        <v>45</v>
      </c>
      <c r="B150" s="22">
        <v>45401</v>
      </c>
      <c r="C150" s="23" t="s">
        <v>148</v>
      </c>
      <c r="D150" s="24">
        <v>40000</v>
      </c>
      <c r="E150" s="25" t="s">
        <v>7</v>
      </c>
    </row>
    <row r="151" spans="1:5" ht="14.5" x14ac:dyDescent="0.35">
      <c r="A151" s="9">
        <f t="shared" si="2"/>
        <v>46</v>
      </c>
      <c r="B151" s="22">
        <v>45401</v>
      </c>
      <c r="C151" s="23" t="s">
        <v>149</v>
      </c>
      <c r="D151" s="24">
        <v>500</v>
      </c>
      <c r="E151" s="25" t="s">
        <v>7</v>
      </c>
    </row>
    <row r="152" spans="1:5" ht="14.5" x14ac:dyDescent="0.35">
      <c r="A152" s="9">
        <f t="shared" si="2"/>
        <v>47</v>
      </c>
      <c r="B152" s="22">
        <v>45401</v>
      </c>
      <c r="C152" s="23" t="s">
        <v>150</v>
      </c>
      <c r="D152" s="24">
        <f>25000+5000+1000+5000</f>
        <v>36000</v>
      </c>
      <c r="E152" s="25" t="s">
        <v>7</v>
      </c>
    </row>
    <row r="153" spans="1:5" ht="14.5" x14ac:dyDescent="0.35">
      <c r="A153" s="9">
        <f t="shared" si="2"/>
        <v>48</v>
      </c>
      <c r="B153" s="22">
        <v>45401</v>
      </c>
      <c r="C153" s="23" t="s">
        <v>151</v>
      </c>
      <c r="D153" s="24">
        <v>384000</v>
      </c>
      <c r="E153" s="25" t="s">
        <v>7</v>
      </c>
    </row>
    <row r="154" spans="1:5" ht="14.5" x14ac:dyDescent="0.35">
      <c r="A154" s="9">
        <f t="shared" si="2"/>
        <v>49</v>
      </c>
      <c r="B154" s="22">
        <v>45401</v>
      </c>
      <c r="C154" s="23" t="s">
        <v>152</v>
      </c>
      <c r="D154" s="24">
        <v>32000</v>
      </c>
      <c r="E154" s="25" t="s">
        <v>7</v>
      </c>
    </row>
    <row r="155" spans="1:5" ht="14.5" x14ac:dyDescent="0.35">
      <c r="A155" s="9">
        <f t="shared" si="2"/>
        <v>50</v>
      </c>
      <c r="B155" s="22">
        <v>45402</v>
      </c>
      <c r="C155" s="23" t="s">
        <v>153</v>
      </c>
      <c r="D155" s="24">
        <v>15000</v>
      </c>
      <c r="E155" s="25" t="s">
        <v>7</v>
      </c>
    </row>
    <row r="156" spans="1:5" ht="14.5" x14ac:dyDescent="0.35">
      <c r="A156" s="9">
        <f t="shared" si="2"/>
        <v>51</v>
      </c>
      <c r="B156" s="22">
        <v>45402</v>
      </c>
      <c r="C156" s="23" t="s">
        <v>154</v>
      </c>
      <c r="D156" s="24">
        <v>138200</v>
      </c>
      <c r="E156" s="25" t="s">
        <v>7</v>
      </c>
    </row>
    <row r="157" spans="1:5" ht="14.5" x14ac:dyDescent="0.35">
      <c r="A157" s="9">
        <f t="shared" si="2"/>
        <v>52</v>
      </c>
      <c r="B157" s="22">
        <v>45402</v>
      </c>
      <c r="C157" s="23" t="s">
        <v>155</v>
      </c>
      <c r="D157" s="24">
        <v>40350</v>
      </c>
      <c r="E157" s="25" t="s">
        <v>7</v>
      </c>
    </row>
    <row r="158" spans="1:5" ht="14.5" x14ac:dyDescent="0.35">
      <c r="A158" s="9">
        <f t="shared" si="2"/>
        <v>53</v>
      </c>
      <c r="B158" s="22">
        <v>45404</v>
      </c>
      <c r="C158" s="23" t="s">
        <v>156</v>
      </c>
      <c r="D158" s="24">
        <v>4000</v>
      </c>
      <c r="E158" s="25" t="s">
        <v>7</v>
      </c>
    </row>
    <row r="159" spans="1:5" ht="14.5" x14ac:dyDescent="0.35">
      <c r="A159" s="9">
        <f t="shared" si="2"/>
        <v>54</v>
      </c>
      <c r="B159" s="22">
        <v>45408</v>
      </c>
      <c r="C159" s="23" t="s">
        <v>157</v>
      </c>
      <c r="D159" s="24">
        <v>1500</v>
      </c>
      <c r="E159" s="25" t="s">
        <v>7</v>
      </c>
    </row>
    <row r="160" spans="1:5" ht="14.5" x14ac:dyDescent="0.35">
      <c r="A160" s="9">
        <f t="shared" si="2"/>
        <v>55</v>
      </c>
      <c r="B160" s="22">
        <v>45408</v>
      </c>
      <c r="C160" s="23" t="s">
        <v>158</v>
      </c>
      <c r="D160" s="24">
        <v>1500</v>
      </c>
      <c r="E160" s="25" t="s">
        <v>7</v>
      </c>
    </row>
    <row r="161" spans="1:6" ht="14.5" x14ac:dyDescent="0.35">
      <c r="A161" s="9">
        <f t="shared" si="2"/>
        <v>56</v>
      </c>
      <c r="B161" s="22">
        <v>45408</v>
      </c>
      <c r="C161" s="23" t="s">
        <v>159</v>
      </c>
      <c r="D161" s="24">
        <v>8000</v>
      </c>
      <c r="E161" s="25" t="s">
        <v>7</v>
      </c>
    </row>
    <row r="162" spans="1:6" ht="14.5" x14ac:dyDescent="0.35">
      <c r="A162" s="9">
        <f t="shared" si="2"/>
        <v>57</v>
      </c>
      <c r="B162" s="22">
        <v>45408</v>
      </c>
      <c r="C162" s="23" t="s">
        <v>160</v>
      </c>
      <c r="D162" s="24">
        <v>25000</v>
      </c>
      <c r="E162" s="25" t="s">
        <v>7</v>
      </c>
    </row>
    <row r="163" spans="1:6" ht="14.5" x14ac:dyDescent="0.35">
      <c r="A163" s="9">
        <f>+A162+1</f>
        <v>58</v>
      </c>
      <c r="B163" s="22">
        <v>45412</v>
      </c>
      <c r="C163" s="23" t="s">
        <v>161</v>
      </c>
      <c r="D163" s="24">
        <v>8000</v>
      </c>
      <c r="E163" s="25" t="s">
        <v>7</v>
      </c>
    </row>
    <row r="164" spans="1:6" ht="14.5" x14ac:dyDescent="0.35">
      <c r="A164" s="9">
        <f t="shared" si="2"/>
        <v>59</v>
      </c>
      <c r="B164" s="22">
        <v>45412</v>
      </c>
      <c r="C164" s="23" t="s">
        <v>162</v>
      </c>
      <c r="D164" s="24">
        <f>8080*3</f>
        <v>24240</v>
      </c>
      <c r="E164" s="25" t="s">
        <v>7</v>
      </c>
    </row>
    <row r="165" spans="1:6" ht="14.5" x14ac:dyDescent="0.35">
      <c r="A165" s="9">
        <f t="shared" si="2"/>
        <v>60</v>
      </c>
      <c r="B165" s="22">
        <v>45412</v>
      </c>
      <c r="C165" s="23" t="s">
        <v>163</v>
      </c>
      <c r="D165" s="24">
        <v>1000</v>
      </c>
      <c r="E165" s="25" t="s">
        <v>7</v>
      </c>
    </row>
    <row r="166" spans="1:6" ht="14.5" x14ac:dyDescent="0.35">
      <c r="A166" s="27">
        <f t="shared" si="2"/>
        <v>61</v>
      </c>
      <c r="B166" s="28">
        <v>45412</v>
      </c>
      <c r="C166" s="23" t="s">
        <v>164</v>
      </c>
      <c r="D166" s="24">
        <f>1000+800*2+400+600+800+800</f>
        <v>5200</v>
      </c>
      <c r="E166" s="25" t="s">
        <v>7</v>
      </c>
    </row>
    <row r="167" spans="1:6" ht="15" x14ac:dyDescent="0.25">
      <c r="A167" s="84" t="s">
        <v>452</v>
      </c>
      <c r="B167" s="84"/>
      <c r="C167" s="84"/>
      <c r="D167" s="84"/>
      <c r="E167" s="85"/>
    </row>
    <row r="168" spans="1:6" ht="14" x14ac:dyDescent="0.4">
      <c r="A168" s="29">
        <v>1</v>
      </c>
      <c r="B168" s="30">
        <v>45414</v>
      </c>
      <c r="C168" s="31" t="s">
        <v>165</v>
      </c>
      <c r="D168" s="32">
        <v>10000</v>
      </c>
      <c r="E168" s="33" t="s">
        <v>7</v>
      </c>
      <c r="F168" s="34" t="s">
        <v>166</v>
      </c>
    </row>
    <row r="169" spans="1:6" ht="14" x14ac:dyDescent="0.4">
      <c r="A169" s="29">
        <f>1+A168</f>
        <v>2</v>
      </c>
      <c r="B169" s="30">
        <v>45415</v>
      </c>
      <c r="C169" s="31" t="s">
        <v>167</v>
      </c>
      <c r="D169" s="32">
        <v>24000</v>
      </c>
      <c r="E169" s="33" t="s">
        <v>7</v>
      </c>
      <c r="F169" s="34" t="s">
        <v>168</v>
      </c>
    </row>
    <row r="170" spans="1:6" ht="14" x14ac:dyDescent="0.4">
      <c r="A170" s="29">
        <f t="shared" ref="A170:A228" si="3">1+A169</f>
        <v>3</v>
      </c>
      <c r="B170" s="30">
        <v>45416</v>
      </c>
      <c r="C170" s="31" t="s">
        <v>169</v>
      </c>
      <c r="D170" s="32">
        <v>240000</v>
      </c>
      <c r="E170" s="33" t="s">
        <v>7</v>
      </c>
      <c r="F170" s="34" t="s">
        <v>170</v>
      </c>
    </row>
    <row r="171" spans="1:6" ht="14" x14ac:dyDescent="0.4">
      <c r="A171" s="29">
        <f t="shared" si="3"/>
        <v>4</v>
      </c>
      <c r="B171" s="35">
        <v>45417</v>
      </c>
      <c r="C171" s="36" t="s">
        <v>171</v>
      </c>
      <c r="D171" s="37">
        <v>3250</v>
      </c>
      <c r="E171" s="33" t="s">
        <v>7</v>
      </c>
      <c r="F171" s="34" t="s">
        <v>172</v>
      </c>
    </row>
    <row r="172" spans="1:6" ht="14" x14ac:dyDescent="0.4">
      <c r="A172" s="29">
        <f t="shared" si="3"/>
        <v>5</v>
      </c>
      <c r="B172" s="30">
        <v>45418</v>
      </c>
      <c r="C172" s="31" t="s">
        <v>173</v>
      </c>
      <c r="D172" s="32">
        <v>110000</v>
      </c>
      <c r="E172" s="33" t="s">
        <v>7</v>
      </c>
      <c r="F172" s="34" t="s">
        <v>174</v>
      </c>
    </row>
    <row r="173" spans="1:6" ht="14" x14ac:dyDescent="0.4">
      <c r="A173" s="29">
        <f t="shared" si="3"/>
        <v>6</v>
      </c>
      <c r="B173" s="30">
        <v>45418</v>
      </c>
      <c r="C173" s="31" t="s">
        <v>175</v>
      </c>
      <c r="D173" s="32">
        <v>6200</v>
      </c>
      <c r="E173" s="33" t="s">
        <v>7</v>
      </c>
      <c r="F173" s="34" t="s">
        <v>176</v>
      </c>
    </row>
    <row r="174" spans="1:6" ht="14" x14ac:dyDescent="0.4">
      <c r="A174" s="29">
        <f t="shared" si="3"/>
        <v>7</v>
      </c>
      <c r="B174" s="30">
        <v>45418</v>
      </c>
      <c r="C174" s="31" t="s">
        <v>177</v>
      </c>
      <c r="D174" s="32">
        <v>2000</v>
      </c>
      <c r="E174" s="33" t="s">
        <v>7</v>
      </c>
      <c r="F174" s="34" t="s">
        <v>178</v>
      </c>
    </row>
    <row r="175" spans="1:6" ht="14" x14ac:dyDescent="0.4">
      <c r="A175" s="29">
        <f t="shared" si="3"/>
        <v>8</v>
      </c>
      <c r="B175" s="30">
        <v>45418</v>
      </c>
      <c r="C175" s="31" t="s">
        <v>179</v>
      </c>
      <c r="D175" s="32">
        <v>12000</v>
      </c>
      <c r="E175" s="33" t="s">
        <v>7</v>
      </c>
      <c r="F175" s="34" t="s">
        <v>180</v>
      </c>
    </row>
    <row r="176" spans="1:6" ht="14" x14ac:dyDescent="0.4">
      <c r="A176" s="29">
        <f t="shared" si="3"/>
        <v>9</v>
      </c>
      <c r="B176" s="30">
        <v>45418</v>
      </c>
      <c r="C176" s="31" t="s">
        <v>181</v>
      </c>
      <c r="D176" s="32">
        <v>3000</v>
      </c>
      <c r="E176" s="33" t="s">
        <v>7</v>
      </c>
      <c r="F176" s="34" t="s">
        <v>182</v>
      </c>
    </row>
    <row r="177" spans="1:6" ht="14" x14ac:dyDescent="0.4">
      <c r="A177" s="29" t="s">
        <v>183</v>
      </c>
      <c r="B177" s="30">
        <v>45418</v>
      </c>
      <c r="C177" s="31" t="s">
        <v>184</v>
      </c>
      <c r="D177" s="32">
        <f>15000*4</f>
        <v>60000</v>
      </c>
      <c r="E177" s="33" t="s">
        <v>7</v>
      </c>
      <c r="F177" s="34" t="s">
        <v>185</v>
      </c>
    </row>
    <row r="178" spans="1:6" ht="14" x14ac:dyDescent="0.4">
      <c r="A178" s="29">
        <v>14</v>
      </c>
      <c r="B178" s="30">
        <v>45418</v>
      </c>
      <c r="C178" s="31" t="s">
        <v>186</v>
      </c>
      <c r="D178" s="32">
        <v>2000</v>
      </c>
      <c r="E178" s="33" t="s">
        <v>7</v>
      </c>
      <c r="F178" s="34" t="s">
        <v>187</v>
      </c>
    </row>
    <row r="179" spans="1:6" ht="14" x14ac:dyDescent="0.4">
      <c r="A179" s="29">
        <f t="shared" si="3"/>
        <v>15</v>
      </c>
      <c r="B179" s="30">
        <v>45418</v>
      </c>
      <c r="C179" s="31" t="s">
        <v>188</v>
      </c>
      <c r="D179" s="32">
        <v>1000</v>
      </c>
      <c r="E179" s="33" t="s">
        <v>7</v>
      </c>
      <c r="F179" s="34" t="s">
        <v>189</v>
      </c>
    </row>
    <row r="180" spans="1:6" ht="14" x14ac:dyDescent="0.4">
      <c r="A180" s="29" t="s">
        <v>190</v>
      </c>
      <c r="B180" s="30">
        <v>45419</v>
      </c>
      <c r="C180" s="31" t="s">
        <v>191</v>
      </c>
      <c r="D180" s="32">
        <f>3000*4</f>
        <v>12000</v>
      </c>
      <c r="E180" s="33" t="s">
        <v>7</v>
      </c>
      <c r="F180" s="34" t="s">
        <v>168</v>
      </c>
    </row>
    <row r="181" spans="1:6" ht="14" x14ac:dyDescent="0.4">
      <c r="A181" s="29">
        <v>20</v>
      </c>
      <c r="B181" s="30">
        <v>45419</v>
      </c>
      <c r="C181" s="31" t="s">
        <v>192</v>
      </c>
      <c r="D181" s="32">
        <v>93100</v>
      </c>
      <c r="E181" s="33" t="s">
        <v>7</v>
      </c>
      <c r="F181" s="34" t="s">
        <v>193</v>
      </c>
    </row>
    <row r="182" spans="1:6" ht="14" x14ac:dyDescent="0.4">
      <c r="A182" s="29">
        <f>1+A181</f>
        <v>21</v>
      </c>
      <c r="B182" s="30">
        <v>45419</v>
      </c>
      <c r="C182" s="31" t="s">
        <v>194</v>
      </c>
      <c r="D182" s="32">
        <v>20800</v>
      </c>
      <c r="E182" s="33" t="s">
        <v>7</v>
      </c>
      <c r="F182" s="34" t="s">
        <v>195</v>
      </c>
    </row>
    <row r="183" spans="1:6" ht="14" x14ac:dyDescent="0.4">
      <c r="A183" s="29">
        <f t="shared" si="3"/>
        <v>22</v>
      </c>
      <c r="B183" s="30">
        <v>45419</v>
      </c>
      <c r="C183" s="31" t="s">
        <v>196</v>
      </c>
      <c r="D183" s="32">
        <v>16300</v>
      </c>
      <c r="E183" s="33" t="s">
        <v>7</v>
      </c>
      <c r="F183" s="34" t="s">
        <v>197</v>
      </c>
    </row>
    <row r="184" spans="1:6" ht="14" x14ac:dyDescent="0.4">
      <c r="A184" s="29">
        <f t="shared" si="3"/>
        <v>23</v>
      </c>
      <c r="B184" s="30">
        <v>45420</v>
      </c>
      <c r="C184" s="31" t="s">
        <v>198</v>
      </c>
      <c r="D184" s="32">
        <v>1200</v>
      </c>
      <c r="E184" s="33" t="s">
        <v>7</v>
      </c>
      <c r="F184" s="34" t="s">
        <v>199</v>
      </c>
    </row>
    <row r="185" spans="1:6" ht="14" x14ac:dyDescent="0.4">
      <c r="A185" s="29">
        <f t="shared" si="3"/>
        <v>24</v>
      </c>
      <c r="B185" s="30">
        <v>45420</v>
      </c>
      <c r="C185" s="31" t="s">
        <v>200</v>
      </c>
      <c r="D185" s="32">
        <v>15000</v>
      </c>
      <c r="E185" s="33" t="s">
        <v>7</v>
      </c>
      <c r="F185" s="34" t="s">
        <v>201</v>
      </c>
    </row>
    <row r="186" spans="1:6" ht="14" x14ac:dyDescent="0.4">
      <c r="A186" s="29">
        <f t="shared" si="3"/>
        <v>25</v>
      </c>
      <c r="B186" s="30">
        <v>45420</v>
      </c>
      <c r="C186" s="31" t="s">
        <v>88</v>
      </c>
      <c r="D186" s="32">
        <v>12150</v>
      </c>
      <c r="E186" s="33" t="s">
        <v>7</v>
      </c>
      <c r="F186" s="34" t="s">
        <v>202</v>
      </c>
    </row>
    <row r="187" spans="1:6" ht="14" x14ac:dyDescent="0.4">
      <c r="A187" s="38" t="s">
        <v>203</v>
      </c>
      <c r="B187" s="30">
        <v>45420</v>
      </c>
      <c r="C187" s="31" t="s">
        <v>204</v>
      </c>
      <c r="D187" s="32">
        <f>100000+70000+80000</f>
        <v>250000</v>
      </c>
      <c r="E187" s="33" t="s">
        <v>7</v>
      </c>
      <c r="F187" s="34" t="s">
        <v>205</v>
      </c>
    </row>
    <row r="188" spans="1:6" ht="14" x14ac:dyDescent="0.4">
      <c r="A188" s="38">
        <v>29</v>
      </c>
      <c r="B188" s="30">
        <v>45420</v>
      </c>
      <c r="C188" s="31" t="s">
        <v>206</v>
      </c>
      <c r="D188" s="32">
        <v>25000</v>
      </c>
      <c r="E188" s="33" t="s">
        <v>7</v>
      </c>
      <c r="F188" s="34" t="s">
        <v>185</v>
      </c>
    </row>
    <row r="189" spans="1:6" ht="14" x14ac:dyDescent="0.4">
      <c r="A189" s="38">
        <v>30</v>
      </c>
      <c r="B189" s="30">
        <v>45421</v>
      </c>
      <c r="C189" s="31" t="s">
        <v>207</v>
      </c>
      <c r="D189" s="32">
        <v>7500</v>
      </c>
      <c r="E189" s="33" t="s">
        <v>7</v>
      </c>
      <c r="F189" s="34" t="s">
        <v>208</v>
      </c>
    </row>
    <row r="190" spans="1:6" ht="14" x14ac:dyDescent="0.4">
      <c r="A190" s="29">
        <f t="shared" si="3"/>
        <v>31</v>
      </c>
      <c r="B190" s="30">
        <v>45421</v>
      </c>
      <c r="C190" s="31" t="s">
        <v>209</v>
      </c>
      <c r="D190" s="32">
        <v>3000</v>
      </c>
      <c r="E190" s="33" t="s">
        <v>7</v>
      </c>
      <c r="F190" s="34" t="s">
        <v>210</v>
      </c>
    </row>
    <row r="191" spans="1:6" ht="14" x14ac:dyDescent="0.4">
      <c r="A191" s="29">
        <f t="shared" si="3"/>
        <v>32</v>
      </c>
      <c r="B191" s="30">
        <v>45421</v>
      </c>
      <c r="C191" s="31" t="s">
        <v>211</v>
      </c>
      <c r="D191" s="32">
        <v>1500</v>
      </c>
      <c r="E191" s="33" t="s">
        <v>7</v>
      </c>
      <c r="F191" s="34" t="s">
        <v>212</v>
      </c>
    </row>
    <row r="192" spans="1:6" ht="14" x14ac:dyDescent="0.4">
      <c r="A192" s="29">
        <f t="shared" si="3"/>
        <v>33</v>
      </c>
      <c r="B192" s="30">
        <f>+B191</f>
        <v>45421</v>
      </c>
      <c r="C192" s="31" t="s">
        <v>213</v>
      </c>
      <c r="D192" s="32">
        <f>3500*2</f>
        <v>7000</v>
      </c>
      <c r="E192" s="33" t="s">
        <v>7</v>
      </c>
      <c r="F192" s="34" t="s">
        <v>214</v>
      </c>
    </row>
    <row r="193" spans="1:6" ht="14" x14ac:dyDescent="0.4">
      <c r="A193" s="29">
        <f>1+A192</f>
        <v>34</v>
      </c>
      <c r="B193" s="30">
        <f>+B192</f>
        <v>45421</v>
      </c>
      <c r="C193" s="31" t="s">
        <v>215</v>
      </c>
      <c r="D193" s="32">
        <v>6000</v>
      </c>
      <c r="E193" s="33" t="s">
        <v>7</v>
      </c>
      <c r="F193" s="34" t="s">
        <v>216</v>
      </c>
    </row>
    <row r="194" spans="1:6" ht="14" x14ac:dyDescent="0.4">
      <c r="A194" s="29">
        <f t="shared" si="3"/>
        <v>35</v>
      </c>
      <c r="B194" s="30">
        <v>45422</v>
      </c>
      <c r="C194" s="31" t="s">
        <v>217</v>
      </c>
      <c r="D194" s="32">
        <v>34550</v>
      </c>
      <c r="E194" s="33" t="s">
        <v>7</v>
      </c>
      <c r="F194" s="34" t="s">
        <v>168</v>
      </c>
    </row>
    <row r="195" spans="1:6" ht="14" x14ac:dyDescent="0.4">
      <c r="A195" s="29">
        <f t="shared" si="3"/>
        <v>36</v>
      </c>
      <c r="B195" s="30">
        <v>45423</v>
      </c>
      <c r="C195" s="31" t="s">
        <v>218</v>
      </c>
      <c r="D195" s="32">
        <v>340000</v>
      </c>
      <c r="E195" s="33" t="s">
        <v>7</v>
      </c>
      <c r="F195" s="34" t="s">
        <v>219</v>
      </c>
    </row>
    <row r="196" spans="1:6" ht="14" x14ac:dyDescent="0.4">
      <c r="A196" s="29">
        <f t="shared" si="3"/>
        <v>37</v>
      </c>
      <c r="B196" s="30">
        <v>45423</v>
      </c>
      <c r="C196" s="31" t="s">
        <v>220</v>
      </c>
      <c r="D196" s="32">
        <v>1000</v>
      </c>
      <c r="E196" s="33" t="s">
        <v>7</v>
      </c>
      <c r="F196" s="34" t="s">
        <v>221</v>
      </c>
    </row>
    <row r="197" spans="1:6" ht="14" x14ac:dyDescent="0.4">
      <c r="A197" s="29">
        <f t="shared" si="3"/>
        <v>38</v>
      </c>
      <c r="B197" s="30">
        <v>45425</v>
      </c>
      <c r="C197" s="31" t="s">
        <v>222</v>
      </c>
      <c r="D197" s="32">
        <v>55000</v>
      </c>
      <c r="E197" s="33" t="s">
        <v>7</v>
      </c>
      <c r="F197" s="34" t="s">
        <v>185</v>
      </c>
    </row>
    <row r="198" spans="1:6" ht="14" x14ac:dyDescent="0.4">
      <c r="A198" s="29">
        <f t="shared" si="3"/>
        <v>39</v>
      </c>
      <c r="B198" s="30">
        <v>45425</v>
      </c>
      <c r="C198" s="31" t="s">
        <v>223</v>
      </c>
      <c r="D198" s="32">
        <v>25000</v>
      </c>
      <c r="E198" s="33" t="s">
        <v>7</v>
      </c>
      <c r="F198" s="34" t="s">
        <v>224</v>
      </c>
    </row>
    <row r="199" spans="1:6" ht="14" x14ac:dyDescent="0.4">
      <c r="A199" s="29">
        <f t="shared" si="3"/>
        <v>40</v>
      </c>
      <c r="B199" s="30">
        <v>45425</v>
      </c>
      <c r="C199" s="31" t="s">
        <v>225</v>
      </c>
      <c r="D199" s="32">
        <v>5000</v>
      </c>
      <c r="E199" s="33" t="s">
        <v>7</v>
      </c>
      <c r="F199" s="34" t="s">
        <v>226</v>
      </c>
    </row>
    <row r="200" spans="1:6" ht="14" x14ac:dyDescent="0.4">
      <c r="A200" s="29">
        <f t="shared" si="3"/>
        <v>41</v>
      </c>
      <c r="B200" s="30">
        <v>45426</v>
      </c>
      <c r="C200" s="39" t="s">
        <v>227</v>
      </c>
      <c r="D200" s="32">
        <v>160000</v>
      </c>
      <c r="E200" s="33" t="s">
        <v>7</v>
      </c>
      <c r="F200" s="34" t="s">
        <v>228</v>
      </c>
    </row>
    <row r="201" spans="1:6" ht="14" x14ac:dyDescent="0.4">
      <c r="A201" s="29">
        <f t="shared" si="3"/>
        <v>42</v>
      </c>
      <c r="B201" s="30">
        <v>45426</v>
      </c>
      <c r="C201" s="39" t="s">
        <v>229</v>
      </c>
      <c r="D201" s="32">
        <v>20000</v>
      </c>
      <c r="E201" s="33" t="s">
        <v>7</v>
      </c>
      <c r="F201" s="34" t="s">
        <v>230</v>
      </c>
    </row>
    <row r="202" spans="1:6" ht="14" x14ac:dyDescent="0.4">
      <c r="A202" s="29">
        <f>1+A201</f>
        <v>43</v>
      </c>
      <c r="B202" s="30">
        <v>45427</v>
      </c>
      <c r="C202" s="40" t="s">
        <v>231</v>
      </c>
      <c r="D202" s="41">
        <v>500</v>
      </c>
      <c r="E202" s="33" t="s">
        <v>7</v>
      </c>
      <c r="F202" s="34" t="s">
        <v>221</v>
      </c>
    </row>
    <row r="203" spans="1:6" ht="14" x14ac:dyDescent="0.4">
      <c r="A203" s="29">
        <f t="shared" si="3"/>
        <v>44</v>
      </c>
      <c r="B203" s="30">
        <v>45427</v>
      </c>
      <c r="C203" s="31" t="s">
        <v>232</v>
      </c>
      <c r="D203" s="32">
        <v>600</v>
      </c>
      <c r="E203" s="33" t="s">
        <v>7</v>
      </c>
      <c r="F203" s="34" t="s">
        <v>221</v>
      </c>
    </row>
    <row r="204" spans="1:6" ht="14" x14ac:dyDescent="0.4">
      <c r="A204" s="29">
        <f t="shared" si="3"/>
        <v>45</v>
      </c>
      <c r="B204" s="30">
        <v>45427</v>
      </c>
      <c r="C204" s="31" t="s">
        <v>233</v>
      </c>
      <c r="D204" s="32">
        <v>3900</v>
      </c>
      <c r="E204" s="33" t="s">
        <v>7</v>
      </c>
      <c r="F204" s="34" t="s">
        <v>234</v>
      </c>
    </row>
    <row r="205" spans="1:6" ht="14" x14ac:dyDescent="0.4">
      <c r="A205" s="29">
        <f t="shared" si="3"/>
        <v>46</v>
      </c>
      <c r="B205" s="30">
        <v>45427</v>
      </c>
      <c r="C205" s="31" t="s">
        <v>235</v>
      </c>
      <c r="D205" s="32">
        <v>1800</v>
      </c>
      <c r="E205" s="33" t="s">
        <v>7</v>
      </c>
      <c r="F205" s="34" t="s">
        <v>172</v>
      </c>
    </row>
    <row r="206" spans="1:6" ht="14" x14ac:dyDescent="0.4">
      <c r="A206" s="29">
        <f t="shared" si="3"/>
        <v>47</v>
      </c>
      <c r="B206" s="30">
        <v>45428</v>
      </c>
      <c r="C206" s="31" t="s">
        <v>236</v>
      </c>
      <c r="D206" s="32">
        <v>19375</v>
      </c>
      <c r="E206" s="33" t="s">
        <v>7</v>
      </c>
      <c r="F206" s="34" t="s">
        <v>234</v>
      </c>
    </row>
    <row r="207" spans="1:6" ht="14" x14ac:dyDescent="0.4">
      <c r="A207" s="29">
        <f t="shared" si="3"/>
        <v>48</v>
      </c>
      <c r="B207" s="30">
        <v>45428</v>
      </c>
      <c r="C207" s="31" t="s">
        <v>237</v>
      </c>
      <c r="D207" s="32">
        <v>1000</v>
      </c>
      <c r="E207" s="33" t="s">
        <v>7</v>
      </c>
      <c r="F207" s="34" t="s">
        <v>238</v>
      </c>
    </row>
    <row r="208" spans="1:6" ht="14" x14ac:dyDescent="0.4">
      <c r="A208" s="29">
        <f t="shared" si="3"/>
        <v>49</v>
      </c>
      <c r="B208" s="30">
        <v>45429</v>
      </c>
      <c r="C208" s="31" t="s">
        <v>239</v>
      </c>
      <c r="D208" s="32">
        <v>2000</v>
      </c>
      <c r="E208" s="33" t="s">
        <v>7</v>
      </c>
      <c r="F208" s="34" t="s">
        <v>240</v>
      </c>
    </row>
    <row r="209" spans="1:6" ht="14" x14ac:dyDescent="0.4">
      <c r="A209" s="29">
        <f t="shared" si="3"/>
        <v>50</v>
      </c>
      <c r="B209" s="30">
        <v>45429</v>
      </c>
      <c r="C209" s="40" t="s">
        <v>241</v>
      </c>
      <c r="D209" s="32">
        <v>30000</v>
      </c>
      <c r="E209" s="33" t="s">
        <v>7</v>
      </c>
      <c r="F209" s="34" t="s">
        <v>242</v>
      </c>
    </row>
    <row r="210" spans="1:6" ht="14" x14ac:dyDescent="0.4">
      <c r="A210" s="29">
        <f>1+A209</f>
        <v>51</v>
      </c>
      <c r="B210" s="30">
        <v>45433</v>
      </c>
      <c r="C210" s="31" t="s">
        <v>243</v>
      </c>
      <c r="D210" s="42">
        <v>31500</v>
      </c>
      <c r="E210" s="33" t="s">
        <v>7</v>
      </c>
      <c r="F210" s="34" t="s">
        <v>244</v>
      </c>
    </row>
    <row r="211" spans="1:6" ht="14" x14ac:dyDescent="0.4">
      <c r="A211" s="29">
        <f t="shared" si="3"/>
        <v>52</v>
      </c>
      <c r="B211" s="30">
        <v>45433</v>
      </c>
      <c r="C211" s="31" t="s">
        <v>245</v>
      </c>
      <c r="D211" s="32">
        <f>39000+15800</f>
        <v>54800</v>
      </c>
      <c r="E211" s="33" t="s">
        <v>7</v>
      </c>
      <c r="F211" s="34" t="s">
        <v>219</v>
      </c>
    </row>
    <row r="212" spans="1:6" ht="14" x14ac:dyDescent="0.4">
      <c r="A212" s="29">
        <f t="shared" si="3"/>
        <v>53</v>
      </c>
      <c r="B212" s="30">
        <v>45434</v>
      </c>
      <c r="C212" s="31" t="s">
        <v>246</v>
      </c>
      <c r="D212" s="32">
        <v>8350</v>
      </c>
      <c r="E212" s="33" t="s">
        <v>7</v>
      </c>
      <c r="F212" s="34" t="s">
        <v>247</v>
      </c>
    </row>
    <row r="213" spans="1:6" ht="14" x14ac:dyDescent="0.4">
      <c r="A213" s="29">
        <f t="shared" si="3"/>
        <v>54</v>
      </c>
      <c r="B213" s="30">
        <v>45434</v>
      </c>
      <c r="C213" s="31" t="s">
        <v>248</v>
      </c>
      <c r="D213" s="32">
        <v>12000</v>
      </c>
      <c r="E213" s="33" t="s">
        <v>7</v>
      </c>
      <c r="F213" s="34" t="s">
        <v>249</v>
      </c>
    </row>
    <row r="214" spans="1:6" ht="14" x14ac:dyDescent="0.4">
      <c r="A214" s="29">
        <f t="shared" si="3"/>
        <v>55</v>
      </c>
      <c r="B214" s="30">
        <v>45434</v>
      </c>
      <c r="C214" s="31" t="s">
        <v>250</v>
      </c>
      <c r="D214" s="32">
        <v>500</v>
      </c>
      <c r="E214" s="33" t="s">
        <v>7</v>
      </c>
      <c r="F214" s="34" t="s">
        <v>221</v>
      </c>
    </row>
    <row r="215" spans="1:6" ht="14" x14ac:dyDescent="0.4">
      <c r="A215" s="29">
        <f t="shared" si="3"/>
        <v>56</v>
      </c>
      <c r="B215" s="30">
        <v>45434</v>
      </c>
      <c r="C215" s="31" t="s">
        <v>251</v>
      </c>
      <c r="D215" s="32">
        <v>1000</v>
      </c>
      <c r="E215" s="33" t="s">
        <v>7</v>
      </c>
      <c r="F215" s="34" t="s">
        <v>252</v>
      </c>
    </row>
    <row r="216" spans="1:6" ht="14" x14ac:dyDescent="0.4">
      <c r="A216" s="29">
        <f t="shared" si="3"/>
        <v>57</v>
      </c>
      <c r="B216" s="30">
        <v>45435</v>
      </c>
      <c r="C216" s="31" t="s">
        <v>253</v>
      </c>
      <c r="D216" s="32">
        <v>16300</v>
      </c>
      <c r="E216" s="33" t="s">
        <v>7</v>
      </c>
      <c r="F216" s="34" t="s">
        <v>254</v>
      </c>
    </row>
    <row r="217" spans="1:6" ht="14" x14ac:dyDescent="0.4">
      <c r="A217" s="29">
        <f t="shared" si="3"/>
        <v>58</v>
      </c>
      <c r="B217" s="30">
        <v>45435</v>
      </c>
      <c r="C217" s="31" t="s">
        <v>255</v>
      </c>
      <c r="D217" s="32">
        <v>2000</v>
      </c>
      <c r="E217" s="33" t="s">
        <v>7</v>
      </c>
      <c r="F217" s="34" t="s">
        <v>256</v>
      </c>
    </row>
    <row r="218" spans="1:6" ht="14" x14ac:dyDescent="0.4">
      <c r="A218" s="29">
        <f t="shared" si="3"/>
        <v>59</v>
      </c>
      <c r="B218" s="30">
        <v>45435</v>
      </c>
      <c r="C218" s="31" t="s">
        <v>257</v>
      </c>
      <c r="D218" s="32">
        <v>1400</v>
      </c>
      <c r="E218" s="33" t="s">
        <v>7</v>
      </c>
      <c r="F218" s="34" t="s">
        <v>258</v>
      </c>
    </row>
    <row r="219" spans="1:6" ht="14" x14ac:dyDescent="0.4">
      <c r="A219" s="29">
        <f t="shared" si="3"/>
        <v>60</v>
      </c>
      <c r="B219" s="30">
        <v>45436</v>
      </c>
      <c r="C219" s="31" t="s">
        <v>259</v>
      </c>
      <c r="D219" s="32">
        <v>10000</v>
      </c>
      <c r="E219" s="33" t="s">
        <v>7</v>
      </c>
      <c r="F219" s="34" t="s">
        <v>249</v>
      </c>
    </row>
    <row r="220" spans="1:6" ht="14" x14ac:dyDescent="0.4">
      <c r="A220" s="29">
        <f t="shared" si="3"/>
        <v>61</v>
      </c>
      <c r="B220" s="30">
        <v>45436</v>
      </c>
      <c r="C220" s="31" t="s">
        <v>260</v>
      </c>
      <c r="D220" s="32">
        <v>3500</v>
      </c>
      <c r="E220" s="33" t="s">
        <v>7</v>
      </c>
      <c r="F220" s="34" t="s">
        <v>189</v>
      </c>
    </row>
    <row r="221" spans="1:6" ht="14" x14ac:dyDescent="0.4">
      <c r="A221" s="29">
        <f t="shared" si="3"/>
        <v>62</v>
      </c>
      <c r="B221" s="30">
        <v>45439</v>
      </c>
      <c r="C221" s="31" t="s">
        <v>261</v>
      </c>
      <c r="D221" s="32">
        <v>5600</v>
      </c>
      <c r="E221" s="33" t="s">
        <v>7</v>
      </c>
      <c r="F221" s="34" t="s">
        <v>247</v>
      </c>
    </row>
    <row r="222" spans="1:6" ht="14" x14ac:dyDescent="0.4">
      <c r="A222" s="29">
        <f>1+A221</f>
        <v>63</v>
      </c>
      <c r="B222" s="30">
        <v>45439</v>
      </c>
      <c r="C222" s="31" t="s">
        <v>262</v>
      </c>
      <c r="D222" s="32">
        <v>19375</v>
      </c>
      <c r="E222" s="33" t="s">
        <v>7</v>
      </c>
      <c r="F222" s="34" t="s">
        <v>234</v>
      </c>
    </row>
    <row r="223" spans="1:6" ht="14" x14ac:dyDescent="0.4">
      <c r="A223" s="29">
        <f t="shared" si="3"/>
        <v>64</v>
      </c>
      <c r="B223" s="30">
        <v>45440</v>
      </c>
      <c r="C223" s="31" t="s">
        <v>263</v>
      </c>
      <c r="D223" s="32">
        <f>8500+450</f>
        <v>8950</v>
      </c>
      <c r="E223" s="33" t="s">
        <v>7</v>
      </c>
      <c r="F223" s="34" t="s">
        <v>264</v>
      </c>
    </row>
    <row r="224" spans="1:6" ht="14" x14ac:dyDescent="0.4">
      <c r="A224" s="29">
        <f t="shared" si="3"/>
        <v>65</v>
      </c>
      <c r="B224" s="30">
        <v>45441</v>
      </c>
      <c r="C224" s="31" t="s">
        <v>262</v>
      </c>
      <c r="D224" s="32">
        <v>19500</v>
      </c>
      <c r="E224" s="33" t="s">
        <v>7</v>
      </c>
      <c r="F224" s="34" t="s">
        <v>234</v>
      </c>
    </row>
    <row r="225" spans="1:6" ht="14" x14ac:dyDescent="0.4">
      <c r="A225" s="29">
        <f t="shared" si="3"/>
        <v>66</v>
      </c>
      <c r="B225" s="30">
        <v>45441</v>
      </c>
      <c r="C225" s="31" t="s">
        <v>265</v>
      </c>
      <c r="D225" s="32">
        <v>600</v>
      </c>
      <c r="E225" s="33" t="s">
        <v>7</v>
      </c>
      <c r="F225" s="34" t="s">
        <v>221</v>
      </c>
    </row>
    <row r="226" spans="1:6" ht="14" x14ac:dyDescent="0.4">
      <c r="A226" s="29">
        <f t="shared" si="3"/>
        <v>67</v>
      </c>
      <c r="B226" s="30">
        <v>45443</v>
      </c>
      <c r="C226" s="31" t="s">
        <v>266</v>
      </c>
      <c r="D226" s="32">
        <v>14000</v>
      </c>
      <c r="E226" s="33" t="s">
        <v>7</v>
      </c>
      <c r="F226" s="34" t="s">
        <v>267</v>
      </c>
    </row>
    <row r="227" spans="1:6" ht="14" x14ac:dyDescent="0.4">
      <c r="A227" s="29">
        <f t="shared" si="3"/>
        <v>68</v>
      </c>
      <c r="B227" s="43">
        <v>45443</v>
      </c>
      <c r="C227" s="44" t="s">
        <v>268</v>
      </c>
      <c r="D227" s="32">
        <v>8500</v>
      </c>
      <c r="E227" s="33" t="s">
        <v>7</v>
      </c>
      <c r="F227" s="34" t="s">
        <v>269</v>
      </c>
    </row>
    <row r="228" spans="1:6" ht="14" x14ac:dyDescent="0.4">
      <c r="A228" s="45">
        <f t="shared" si="3"/>
        <v>69</v>
      </c>
      <c r="B228" s="46">
        <v>45443</v>
      </c>
      <c r="C228" s="40" t="s">
        <v>270</v>
      </c>
      <c r="D228" s="47">
        <v>800</v>
      </c>
      <c r="E228" s="33" t="s">
        <v>7</v>
      </c>
      <c r="F228" s="34" t="s">
        <v>271</v>
      </c>
    </row>
    <row r="229" spans="1:6" ht="15" x14ac:dyDescent="0.25">
      <c r="A229" s="84" t="s">
        <v>453</v>
      </c>
      <c r="B229" s="84"/>
      <c r="C229" s="84"/>
      <c r="D229" s="84"/>
      <c r="E229" s="85"/>
    </row>
    <row r="230" spans="1:6" ht="14" x14ac:dyDescent="0.4">
      <c r="A230" s="29">
        <v>1</v>
      </c>
      <c r="B230" s="48">
        <v>45446</v>
      </c>
      <c r="C230" s="11" t="s">
        <v>272</v>
      </c>
      <c r="D230" s="15">
        <v>1550</v>
      </c>
      <c r="E230" s="33" t="s">
        <v>273</v>
      </c>
    </row>
    <row r="231" spans="1:6" ht="14" x14ac:dyDescent="0.4">
      <c r="A231" s="29">
        <f t="shared" ref="A231:A248" si="4">1+A230</f>
        <v>2</v>
      </c>
      <c r="B231" s="48">
        <v>45446</v>
      </c>
      <c r="C231" s="11" t="s">
        <v>274</v>
      </c>
      <c r="D231" s="14">
        <v>10000</v>
      </c>
      <c r="E231" s="33" t="s">
        <v>273</v>
      </c>
    </row>
    <row r="232" spans="1:6" ht="14" x14ac:dyDescent="0.4">
      <c r="A232" s="29">
        <f t="shared" si="4"/>
        <v>3</v>
      </c>
      <c r="B232" s="48">
        <v>45449</v>
      </c>
      <c r="C232" s="11" t="s">
        <v>275</v>
      </c>
      <c r="D232" s="14">
        <v>2000</v>
      </c>
      <c r="E232" s="33" t="s">
        <v>273</v>
      </c>
    </row>
    <row r="233" spans="1:6" ht="14" x14ac:dyDescent="0.4">
      <c r="A233" s="29">
        <f t="shared" si="4"/>
        <v>4</v>
      </c>
      <c r="B233" s="48">
        <v>45449</v>
      </c>
      <c r="C233" s="11" t="s">
        <v>276</v>
      </c>
      <c r="D233" s="14">
        <v>15000</v>
      </c>
      <c r="E233" s="33" t="s">
        <v>273</v>
      </c>
    </row>
    <row r="234" spans="1:6" ht="14" x14ac:dyDescent="0.4">
      <c r="A234" s="29">
        <f t="shared" si="4"/>
        <v>5</v>
      </c>
      <c r="B234" s="48">
        <v>45449</v>
      </c>
      <c r="C234" s="19" t="s">
        <v>277</v>
      </c>
      <c r="D234" s="15">
        <v>2000</v>
      </c>
      <c r="E234" s="33" t="s">
        <v>273</v>
      </c>
    </row>
    <row r="235" spans="1:6" ht="14" x14ac:dyDescent="0.4">
      <c r="A235" s="29">
        <f t="shared" si="4"/>
        <v>6</v>
      </c>
      <c r="B235" s="48">
        <v>45449</v>
      </c>
      <c r="C235" s="19" t="s">
        <v>278</v>
      </c>
      <c r="D235" s="15">
        <v>5000</v>
      </c>
      <c r="E235" s="33" t="s">
        <v>273</v>
      </c>
    </row>
    <row r="236" spans="1:6" ht="14" x14ac:dyDescent="0.4">
      <c r="A236" s="29">
        <f t="shared" si="4"/>
        <v>7</v>
      </c>
      <c r="B236" s="48">
        <v>45450</v>
      </c>
      <c r="C236" s="11" t="s">
        <v>279</v>
      </c>
      <c r="D236" s="15">
        <f>11000+9000</f>
        <v>20000</v>
      </c>
      <c r="E236" s="33" t="s">
        <v>273</v>
      </c>
    </row>
    <row r="237" spans="1:6" ht="14" x14ac:dyDescent="0.4">
      <c r="A237" s="29">
        <f t="shared" si="4"/>
        <v>8</v>
      </c>
      <c r="B237" s="48">
        <v>45450</v>
      </c>
      <c r="C237" s="11" t="s">
        <v>280</v>
      </c>
      <c r="D237" s="15">
        <f>3800+2000</f>
        <v>5800</v>
      </c>
      <c r="E237" s="33" t="s">
        <v>273</v>
      </c>
    </row>
    <row r="238" spans="1:6" ht="14" x14ac:dyDescent="0.4">
      <c r="A238" s="29">
        <f t="shared" si="4"/>
        <v>9</v>
      </c>
      <c r="B238" s="48">
        <v>45450</v>
      </c>
      <c r="C238" s="11" t="s">
        <v>281</v>
      </c>
      <c r="D238" s="15">
        <v>266800</v>
      </c>
      <c r="E238" s="33" t="s">
        <v>273</v>
      </c>
    </row>
    <row r="239" spans="1:6" ht="14" x14ac:dyDescent="0.4">
      <c r="A239" s="29">
        <f t="shared" si="4"/>
        <v>10</v>
      </c>
      <c r="B239" s="48">
        <v>45450</v>
      </c>
      <c r="C239" s="11" t="s">
        <v>282</v>
      </c>
      <c r="D239" s="15">
        <f>100000+111500</f>
        <v>211500</v>
      </c>
      <c r="E239" s="33" t="s">
        <v>273</v>
      </c>
    </row>
    <row r="240" spans="1:6" ht="14" x14ac:dyDescent="0.4">
      <c r="A240" s="29">
        <f t="shared" si="4"/>
        <v>11</v>
      </c>
      <c r="B240" s="48">
        <v>45450</v>
      </c>
      <c r="C240" s="11" t="s">
        <v>283</v>
      </c>
      <c r="D240" s="15">
        <f>70000+41050</f>
        <v>111050</v>
      </c>
      <c r="E240" s="33" t="s">
        <v>273</v>
      </c>
    </row>
    <row r="241" spans="1:5" ht="14" x14ac:dyDescent="0.4">
      <c r="A241" s="29">
        <f t="shared" si="4"/>
        <v>12</v>
      </c>
      <c r="B241" s="48">
        <v>45450</v>
      </c>
      <c r="C241" s="11" t="s">
        <v>284</v>
      </c>
      <c r="D241" s="15">
        <v>3000</v>
      </c>
      <c r="E241" s="33" t="s">
        <v>273</v>
      </c>
    </row>
    <row r="242" spans="1:5" ht="14" x14ac:dyDescent="0.4">
      <c r="A242" s="29">
        <f t="shared" si="4"/>
        <v>13</v>
      </c>
      <c r="B242" s="48">
        <v>45450</v>
      </c>
      <c r="C242" s="11" t="s">
        <v>285</v>
      </c>
      <c r="D242" s="15">
        <f>30000</f>
        <v>30000</v>
      </c>
      <c r="E242" s="33" t="s">
        <v>273</v>
      </c>
    </row>
    <row r="243" spans="1:5" ht="14" x14ac:dyDescent="0.4">
      <c r="A243" s="29">
        <f t="shared" si="4"/>
        <v>14</v>
      </c>
      <c r="B243" s="48">
        <v>45450</v>
      </c>
      <c r="C243" s="11" t="s">
        <v>286</v>
      </c>
      <c r="D243" s="15">
        <v>38600</v>
      </c>
      <c r="E243" s="33" t="s">
        <v>273</v>
      </c>
    </row>
    <row r="244" spans="1:5" ht="14" x14ac:dyDescent="0.4">
      <c r="A244" s="29">
        <f t="shared" si="4"/>
        <v>15</v>
      </c>
      <c r="B244" s="48">
        <v>45450</v>
      </c>
      <c r="C244" s="11" t="s">
        <v>287</v>
      </c>
      <c r="D244" s="15">
        <v>2000</v>
      </c>
      <c r="E244" s="33" t="s">
        <v>273</v>
      </c>
    </row>
    <row r="245" spans="1:5" ht="14" x14ac:dyDescent="0.4">
      <c r="A245" s="29">
        <f t="shared" si="4"/>
        <v>16</v>
      </c>
      <c r="B245" s="48">
        <v>45450</v>
      </c>
      <c r="C245" s="11" t="s">
        <v>288</v>
      </c>
      <c r="D245" s="15">
        <v>1050</v>
      </c>
      <c r="E245" s="33" t="s">
        <v>273</v>
      </c>
    </row>
    <row r="246" spans="1:5" ht="14" x14ac:dyDescent="0.4">
      <c r="A246" s="29">
        <f t="shared" si="4"/>
        <v>17</v>
      </c>
      <c r="B246" s="48">
        <v>45450</v>
      </c>
      <c r="C246" s="11" t="s">
        <v>289</v>
      </c>
      <c r="D246" s="15">
        <v>2200</v>
      </c>
      <c r="E246" s="33" t="s">
        <v>273</v>
      </c>
    </row>
    <row r="247" spans="1:5" ht="14" x14ac:dyDescent="0.4">
      <c r="A247" s="29">
        <f t="shared" si="4"/>
        <v>18</v>
      </c>
      <c r="B247" s="48">
        <v>45453</v>
      </c>
      <c r="C247" s="11" t="s">
        <v>290</v>
      </c>
      <c r="D247" s="15">
        <v>14000</v>
      </c>
      <c r="E247" s="33" t="s">
        <v>273</v>
      </c>
    </row>
    <row r="248" spans="1:5" ht="14" x14ac:dyDescent="0.4">
      <c r="A248" s="29">
        <f t="shared" si="4"/>
        <v>19</v>
      </c>
      <c r="B248" s="48">
        <v>45453</v>
      </c>
      <c r="C248" s="11" t="s">
        <v>291</v>
      </c>
      <c r="D248" s="15">
        <v>10300</v>
      </c>
      <c r="E248" s="33" t="s">
        <v>273</v>
      </c>
    </row>
    <row r="249" spans="1:5" ht="13" x14ac:dyDescent="0.4">
      <c r="A249" s="49" t="s">
        <v>292</v>
      </c>
      <c r="B249" s="48">
        <v>45453</v>
      </c>
      <c r="C249" s="11" t="s">
        <v>293</v>
      </c>
      <c r="D249" s="15">
        <f>300000+300000+250000+217000+100000</f>
        <v>1167000</v>
      </c>
      <c r="E249" s="33" t="s">
        <v>273</v>
      </c>
    </row>
    <row r="250" spans="1:5" ht="14" x14ac:dyDescent="0.4">
      <c r="A250" s="29">
        <v>25</v>
      </c>
      <c r="B250" s="48">
        <v>45453</v>
      </c>
      <c r="C250" s="11" t="s">
        <v>294</v>
      </c>
      <c r="D250" s="15">
        <f>18500+88000</f>
        <v>106500</v>
      </c>
      <c r="E250" s="33" t="s">
        <v>273</v>
      </c>
    </row>
    <row r="251" spans="1:5" ht="14" x14ac:dyDescent="0.4">
      <c r="A251" s="29">
        <f>+A250+1</f>
        <v>26</v>
      </c>
      <c r="B251" s="48">
        <v>45453</v>
      </c>
      <c r="C251" s="11" t="s">
        <v>295</v>
      </c>
      <c r="D251" s="15">
        <v>166700</v>
      </c>
      <c r="E251" s="33" t="s">
        <v>273</v>
      </c>
    </row>
    <row r="252" spans="1:5" ht="14" x14ac:dyDescent="0.4">
      <c r="A252" s="29">
        <f t="shared" ref="A252:A267" si="5">+A251+1</f>
        <v>27</v>
      </c>
      <c r="B252" s="48">
        <v>45453</v>
      </c>
      <c r="C252" s="11" t="s">
        <v>296</v>
      </c>
      <c r="D252" s="15">
        <v>1000</v>
      </c>
      <c r="E252" s="33" t="s">
        <v>273</v>
      </c>
    </row>
    <row r="253" spans="1:5" ht="14" x14ac:dyDescent="0.4">
      <c r="A253" s="29">
        <f t="shared" si="5"/>
        <v>28</v>
      </c>
      <c r="B253" s="48">
        <v>45454</v>
      </c>
      <c r="C253" s="11" t="s">
        <v>297</v>
      </c>
      <c r="D253" s="15">
        <v>14000</v>
      </c>
      <c r="E253" s="33" t="s">
        <v>273</v>
      </c>
    </row>
    <row r="254" spans="1:5" ht="14" x14ac:dyDescent="0.4">
      <c r="A254" s="29">
        <f t="shared" si="5"/>
        <v>29</v>
      </c>
      <c r="B254" s="48">
        <v>45454</v>
      </c>
      <c r="C254" s="11" t="s">
        <v>298</v>
      </c>
      <c r="D254" s="15">
        <v>214500</v>
      </c>
      <c r="E254" s="33" t="s">
        <v>273</v>
      </c>
    </row>
    <row r="255" spans="1:5" ht="14" x14ac:dyDescent="0.4">
      <c r="A255" s="29">
        <f t="shared" si="5"/>
        <v>30</v>
      </c>
      <c r="B255" s="48">
        <v>45454</v>
      </c>
      <c r="C255" s="11" t="s">
        <v>299</v>
      </c>
      <c r="D255" s="15">
        <v>68000</v>
      </c>
      <c r="E255" s="33" t="s">
        <v>273</v>
      </c>
    </row>
    <row r="256" spans="1:5" ht="14" x14ac:dyDescent="0.4">
      <c r="A256" s="29">
        <f t="shared" si="5"/>
        <v>31</v>
      </c>
      <c r="B256" s="48">
        <v>45455</v>
      </c>
      <c r="C256" s="11" t="s">
        <v>223</v>
      </c>
      <c r="D256" s="15">
        <v>1000</v>
      </c>
      <c r="E256" s="33" t="s">
        <v>273</v>
      </c>
    </row>
    <row r="257" spans="1:5" ht="14" x14ac:dyDescent="0.4">
      <c r="A257" s="29">
        <f t="shared" si="5"/>
        <v>32</v>
      </c>
      <c r="B257" s="48">
        <v>45455</v>
      </c>
      <c r="C257" s="11" t="s">
        <v>300</v>
      </c>
      <c r="D257" s="15">
        <v>55000</v>
      </c>
      <c r="E257" s="33" t="s">
        <v>273</v>
      </c>
    </row>
    <row r="258" spans="1:5" ht="14" x14ac:dyDescent="0.4">
      <c r="A258" s="29">
        <f t="shared" si="5"/>
        <v>33</v>
      </c>
      <c r="B258" s="48">
        <v>45455</v>
      </c>
      <c r="C258" s="11" t="s">
        <v>88</v>
      </c>
      <c r="D258" s="15">
        <f>11900+250</f>
        <v>12150</v>
      </c>
      <c r="E258" s="33" t="s">
        <v>273</v>
      </c>
    </row>
    <row r="259" spans="1:5" ht="14" x14ac:dyDescent="0.4">
      <c r="A259" s="29">
        <f>+A258+1</f>
        <v>34</v>
      </c>
      <c r="B259" s="48">
        <v>45456</v>
      </c>
      <c r="C259" s="11" t="s">
        <v>301</v>
      </c>
      <c r="D259" s="15">
        <v>21800</v>
      </c>
      <c r="E259" s="33" t="s">
        <v>273</v>
      </c>
    </row>
    <row r="260" spans="1:5" ht="14" x14ac:dyDescent="0.4">
      <c r="A260" s="29">
        <f t="shared" si="5"/>
        <v>35</v>
      </c>
      <c r="B260" s="48">
        <v>45456</v>
      </c>
      <c r="C260" s="11" t="s">
        <v>302</v>
      </c>
      <c r="D260" s="15">
        <v>19400</v>
      </c>
      <c r="E260" s="33" t="s">
        <v>273</v>
      </c>
    </row>
    <row r="261" spans="1:5" ht="14" x14ac:dyDescent="0.4">
      <c r="A261" s="29">
        <f t="shared" si="5"/>
        <v>36</v>
      </c>
      <c r="B261" s="48">
        <v>45460</v>
      </c>
      <c r="C261" s="25" t="s">
        <v>303</v>
      </c>
      <c r="D261" s="15">
        <v>11000</v>
      </c>
      <c r="E261" s="33" t="s">
        <v>273</v>
      </c>
    </row>
    <row r="262" spans="1:5" ht="14" x14ac:dyDescent="0.4">
      <c r="A262" s="50">
        <f t="shared" si="5"/>
        <v>37</v>
      </c>
      <c r="B262" s="48">
        <v>45462</v>
      </c>
      <c r="C262" s="11" t="s">
        <v>304</v>
      </c>
      <c r="D262" s="15">
        <v>37800</v>
      </c>
      <c r="E262" s="33" t="s">
        <v>273</v>
      </c>
    </row>
    <row r="263" spans="1:5" ht="14" x14ac:dyDescent="0.4">
      <c r="A263" s="29">
        <f t="shared" si="5"/>
        <v>38</v>
      </c>
      <c r="B263" s="48">
        <v>45467</v>
      </c>
      <c r="C263" s="11" t="s">
        <v>305</v>
      </c>
      <c r="D263" s="15">
        <v>19400</v>
      </c>
      <c r="E263" s="33" t="s">
        <v>273</v>
      </c>
    </row>
    <row r="264" spans="1:5" ht="14" x14ac:dyDescent="0.4">
      <c r="A264" s="29">
        <f>+A263+1</f>
        <v>39</v>
      </c>
      <c r="B264" s="48">
        <v>45467</v>
      </c>
      <c r="C264" s="11" t="s">
        <v>306</v>
      </c>
      <c r="D264" s="15">
        <v>750</v>
      </c>
      <c r="E264" s="33" t="s">
        <v>273</v>
      </c>
    </row>
    <row r="265" spans="1:5" ht="14" x14ac:dyDescent="0.4">
      <c r="A265" s="29">
        <f t="shared" si="5"/>
        <v>40</v>
      </c>
      <c r="B265" s="48">
        <v>45471</v>
      </c>
      <c r="C265" s="51" t="s">
        <v>307</v>
      </c>
      <c r="D265" s="15">
        <v>2150</v>
      </c>
      <c r="E265" s="33" t="s">
        <v>273</v>
      </c>
    </row>
    <row r="266" spans="1:5" ht="14" x14ac:dyDescent="0.4">
      <c r="A266" s="29">
        <f t="shared" si="5"/>
        <v>41</v>
      </c>
      <c r="B266" s="48">
        <v>45472</v>
      </c>
      <c r="C266" s="51" t="s">
        <v>29</v>
      </c>
      <c r="D266" s="15">
        <v>5850</v>
      </c>
      <c r="E266" s="33" t="s">
        <v>273</v>
      </c>
    </row>
    <row r="267" spans="1:5" ht="14" x14ac:dyDescent="0.4">
      <c r="A267" s="29">
        <f t="shared" si="5"/>
        <v>42</v>
      </c>
      <c r="B267" s="48">
        <v>45472</v>
      </c>
      <c r="C267" s="51" t="s">
        <v>308</v>
      </c>
      <c r="D267" s="15">
        <v>4000</v>
      </c>
      <c r="E267" s="33" t="s">
        <v>273</v>
      </c>
    </row>
    <row r="268" spans="1:5" ht="15" x14ac:dyDescent="0.25">
      <c r="A268" s="84" t="s">
        <v>454</v>
      </c>
      <c r="B268" s="84"/>
      <c r="C268" s="84"/>
      <c r="D268" s="84"/>
      <c r="E268" s="85"/>
    </row>
    <row r="269" spans="1:5" ht="14" x14ac:dyDescent="0.4">
      <c r="A269" s="29">
        <v>1</v>
      </c>
      <c r="B269" s="48">
        <v>45477</v>
      </c>
      <c r="C269" s="52" t="s">
        <v>309</v>
      </c>
      <c r="D269" s="53">
        <v>10000</v>
      </c>
      <c r="E269" s="33" t="s">
        <v>310</v>
      </c>
    </row>
    <row r="270" spans="1:5" ht="14" x14ac:dyDescent="0.4">
      <c r="A270" s="29">
        <f>+A269+1</f>
        <v>2</v>
      </c>
      <c r="B270" s="48">
        <v>45477</v>
      </c>
      <c r="C270" s="52" t="s">
        <v>311</v>
      </c>
      <c r="D270" s="53">
        <v>13325</v>
      </c>
      <c r="E270" s="33" t="s">
        <v>310</v>
      </c>
    </row>
    <row r="271" spans="1:5" ht="14" x14ac:dyDescent="0.4">
      <c r="A271" s="29">
        <f t="shared" ref="A271:A280" si="6">+A270+1</f>
        <v>3</v>
      </c>
      <c r="B271" s="48">
        <v>45478</v>
      </c>
      <c r="C271" s="52" t="s">
        <v>312</v>
      </c>
      <c r="D271" s="53">
        <v>22025</v>
      </c>
      <c r="E271" s="33" t="s">
        <v>310</v>
      </c>
    </row>
    <row r="272" spans="1:5" ht="14" x14ac:dyDescent="0.4">
      <c r="A272" s="29">
        <f t="shared" si="6"/>
        <v>4</v>
      </c>
      <c r="B272" s="48">
        <v>45478</v>
      </c>
      <c r="C272" s="52" t="s">
        <v>313</v>
      </c>
      <c r="D272" s="53">
        <v>500</v>
      </c>
      <c r="E272" s="33" t="s">
        <v>310</v>
      </c>
    </row>
    <row r="273" spans="1:5" ht="14" x14ac:dyDescent="0.4">
      <c r="A273" s="29">
        <f t="shared" si="6"/>
        <v>5</v>
      </c>
      <c r="B273" s="48">
        <v>45478</v>
      </c>
      <c r="C273" s="52" t="s">
        <v>314</v>
      </c>
      <c r="D273" s="53">
        <v>1000</v>
      </c>
      <c r="E273" s="33" t="s">
        <v>310</v>
      </c>
    </row>
    <row r="274" spans="1:5" ht="14" x14ac:dyDescent="0.4">
      <c r="A274" s="29">
        <f t="shared" si="6"/>
        <v>6</v>
      </c>
      <c r="B274" s="54">
        <v>41835</v>
      </c>
      <c r="C274" s="52" t="s">
        <v>315</v>
      </c>
      <c r="D274" s="53">
        <v>55000</v>
      </c>
      <c r="E274" s="33" t="s">
        <v>310</v>
      </c>
    </row>
    <row r="275" spans="1:5" ht="14" x14ac:dyDescent="0.4">
      <c r="A275" s="29">
        <f t="shared" si="6"/>
        <v>7</v>
      </c>
      <c r="B275" s="48">
        <v>45492</v>
      </c>
      <c r="C275" s="52" t="s">
        <v>316</v>
      </c>
      <c r="D275" s="53">
        <v>2000</v>
      </c>
      <c r="E275" s="33" t="s">
        <v>310</v>
      </c>
    </row>
    <row r="276" spans="1:5" ht="14" x14ac:dyDescent="0.4">
      <c r="A276" s="29">
        <f t="shared" si="6"/>
        <v>8</v>
      </c>
      <c r="B276" s="48">
        <v>45496</v>
      </c>
      <c r="C276" s="52" t="s">
        <v>317</v>
      </c>
      <c r="D276" s="53">
        <f>4600*3</f>
        <v>13800</v>
      </c>
      <c r="E276" s="33" t="s">
        <v>310</v>
      </c>
    </row>
    <row r="277" spans="1:5" ht="14" x14ac:dyDescent="0.4">
      <c r="A277" s="29">
        <f t="shared" si="6"/>
        <v>9</v>
      </c>
      <c r="B277" s="48">
        <v>45503</v>
      </c>
      <c r="C277" s="52" t="s">
        <v>318</v>
      </c>
      <c r="D277" s="53">
        <v>15000</v>
      </c>
      <c r="E277" s="33" t="s">
        <v>310</v>
      </c>
    </row>
    <row r="278" spans="1:5" ht="14" x14ac:dyDescent="0.4">
      <c r="A278" s="29">
        <f t="shared" si="6"/>
        <v>10</v>
      </c>
      <c r="B278" s="48">
        <v>45503</v>
      </c>
      <c r="C278" s="52" t="s">
        <v>88</v>
      </c>
      <c r="D278" s="53">
        <v>11900</v>
      </c>
      <c r="E278" s="33" t="s">
        <v>310</v>
      </c>
    </row>
    <row r="279" spans="1:5" ht="14" x14ac:dyDescent="0.4">
      <c r="A279" s="29">
        <f t="shared" si="6"/>
        <v>11</v>
      </c>
      <c r="B279" s="48">
        <v>45503</v>
      </c>
      <c r="C279" s="52" t="s">
        <v>275</v>
      </c>
      <c r="D279" s="53">
        <v>2000</v>
      </c>
      <c r="E279" s="33" t="s">
        <v>310</v>
      </c>
    </row>
    <row r="280" spans="1:5" ht="14" x14ac:dyDescent="0.4">
      <c r="A280" s="45">
        <f t="shared" si="6"/>
        <v>12</v>
      </c>
      <c r="B280" s="55">
        <v>45503</v>
      </c>
      <c r="C280" s="56" t="s">
        <v>319</v>
      </c>
      <c r="D280" s="57">
        <v>1700</v>
      </c>
      <c r="E280" s="58" t="s">
        <v>310</v>
      </c>
    </row>
    <row r="281" spans="1:5" ht="14" x14ac:dyDescent="0.4">
      <c r="A281" s="29">
        <v>13</v>
      </c>
      <c r="B281" s="59">
        <v>45503</v>
      </c>
      <c r="C281" s="25" t="s">
        <v>320</v>
      </c>
      <c r="D281" s="53">
        <v>1800</v>
      </c>
      <c r="E281" s="33" t="s">
        <v>310</v>
      </c>
    </row>
    <row r="282" spans="1:5" ht="15" x14ac:dyDescent="0.25">
      <c r="A282" s="84" t="s">
        <v>455</v>
      </c>
      <c r="B282" s="84"/>
      <c r="C282" s="84"/>
      <c r="D282" s="84"/>
      <c r="E282" s="85"/>
    </row>
    <row r="283" spans="1:5" x14ac:dyDescent="0.25">
      <c r="A283" s="60">
        <v>1</v>
      </c>
      <c r="B283" s="48">
        <v>45505</v>
      </c>
      <c r="C283" s="52" t="s">
        <v>309</v>
      </c>
      <c r="D283" s="53">
        <v>10000</v>
      </c>
      <c r="E283" s="25" t="s">
        <v>321</v>
      </c>
    </row>
    <row r="284" spans="1:5" x14ac:dyDescent="0.25">
      <c r="A284" s="60">
        <f>+A283+1</f>
        <v>2</v>
      </c>
      <c r="B284" s="48">
        <v>45505</v>
      </c>
      <c r="C284" s="52" t="s">
        <v>322</v>
      </c>
      <c r="D284" s="53">
        <v>20000</v>
      </c>
      <c r="E284" s="25" t="s">
        <v>321</v>
      </c>
    </row>
    <row r="285" spans="1:5" x14ac:dyDescent="0.25">
      <c r="A285" s="61" t="s">
        <v>323</v>
      </c>
      <c r="B285" s="48">
        <v>45505</v>
      </c>
      <c r="C285" s="52" t="s">
        <v>324</v>
      </c>
      <c r="D285" s="53">
        <f>(300000+300000+250000+217000+100000)*2</f>
        <v>2334000</v>
      </c>
      <c r="E285" s="25" t="s">
        <v>321</v>
      </c>
    </row>
    <row r="286" spans="1:5" x14ac:dyDescent="0.25">
      <c r="A286" s="61">
        <v>13</v>
      </c>
      <c r="B286" s="48">
        <v>45505</v>
      </c>
      <c r="C286" s="52" t="s">
        <v>325</v>
      </c>
      <c r="D286" s="53">
        <v>45525</v>
      </c>
      <c r="E286" s="25" t="s">
        <v>321</v>
      </c>
    </row>
    <row r="287" spans="1:5" x14ac:dyDescent="0.25">
      <c r="A287" s="61" t="s">
        <v>326</v>
      </c>
      <c r="B287" s="48">
        <v>45505</v>
      </c>
      <c r="C287" s="52" t="s">
        <v>327</v>
      </c>
      <c r="D287" s="53">
        <f>214500*3</f>
        <v>643500</v>
      </c>
      <c r="E287" s="25" t="s">
        <v>321</v>
      </c>
    </row>
    <row r="288" spans="1:5" x14ac:dyDescent="0.25">
      <c r="A288" s="61">
        <v>17</v>
      </c>
      <c r="B288" s="48">
        <v>45505</v>
      </c>
      <c r="C288" s="52" t="s">
        <v>328</v>
      </c>
      <c r="D288" s="53">
        <v>19400</v>
      </c>
      <c r="E288" s="25" t="s">
        <v>321</v>
      </c>
    </row>
    <row r="289" spans="1:5" x14ac:dyDescent="0.25">
      <c r="A289" s="61">
        <f t="shared" ref="A289:A310" si="7">+A288+1</f>
        <v>18</v>
      </c>
      <c r="B289" s="48">
        <v>45505</v>
      </c>
      <c r="C289" s="52" t="s">
        <v>329</v>
      </c>
      <c r="D289" s="53">
        <v>300</v>
      </c>
      <c r="E289" s="25" t="s">
        <v>321</v>
      </c>
    </row>
    <row r="290" spans="1:5" x14ac:dyDescent="0.25">
      <c r="A290" s="61">
        <f t="shared" si="7"/>
        <v>19</v>
      </c>
      <c r="B290" s="48">
        <v>45505</v>
      </c>
      <c r="C290" s="52" t="s">
        <v>330</v>
      </c>
      <c r="D290" s="53">
        <v>24000</v>
      </c>
      <c r="E290" s="25" t="s">
        <v>321</v>
      </c>
    </row>
    <row r="291" spans="1:5" x14ac:dyDescent="0.25">
      <c r="A291" s="61">
        <f t="shared" si="7"/>
        <v>20</v>
      </c>
      <c r="B291" s="48">
        <v>45506</v>
      </c>
      <c r="C291" s="52" t="s">
        <v>331</v>
      </c>
      <c r="D291" s="53">
        <v>855239</v>
      </c>
      <c r="E291" s="25" t="s">
        <v>321</v>
      </c>
    </row>
    <row r="292" spans="1:5" x14ac:dyDescent="0.25">
      <c r="A292" s="61">
        <f t="shared" si="7"/>
        <v>21</v>
      </c>
      <c r="B292" s="48">
        <v>45506</v>
      </c>
      <c r="C292" s="52" t="s">
        <v>332</v>
      </c>
      <c r="D292" s="53">
        <v>700</v>
      </c>
      <c r="E292" s="25" t="s">
        <v>321</v>
      </c>
    </row>
    <row r="293" spans="1:5" x14ac:dyDescent="0.25">
      <c r="A293" s="61">
        <f t="shared" si="7"/>
        <v>22</v>
      </c>
      <c r="B293" s="48">
        <v>45506</v>
      </c>
      <c r="C293" s="52" t="s">
        <v>333</v>
      </c>
      <c r="D293" s="53">
        <v>22000</v>
      </c>
      <c r="E293" s="25" t="s">
        <v>321</v>
      </c>
    </row>
    <row r="294" spans="1:5" x14ac:dyDescent="0.25">
      <c r="A294" s="61">
        <f t="shared" si="7"/>
        <v>23</v>
      </c>
      <c r="B294" s="48">
        <v>45509</v>
      </c>
      <c r="C294" s="52" t="s">
        <v>136</v>
      </c>
      <c r="D294" s="53">
        <v>125900</v>
      </c>
      <c r="E294" s="25" t="s">
        <v>321</v>
      </c>
    </row>
    <row r="295" spans="1:5" x14ac:dyDescent="0.25">
      <c r="A295" s="61">
        <f t="shared" si="7"/>
        <v>24</v>
      </c>
      <c r="B295" s="48">
        <v>45509</v>
      </c>
      <c r="C295" s="52" t="s">
        <v>334</v>
      </c>
      <c r="D295" s="53">
        <v>750000</v>
      </c>
      <c r="E295" s="25" t="s">
        <v>321</v>
      </c>
    </row>
    <row r="296" spans="1:5" x14ac:dyDescent="0.25">
      <c r="A296" s="61">
        <f t="shared" si="7"/>
        <v>25</v>
      </c>
      <c r="B296" s="48">
        <v>45509</v>
      </c>
      <c r="C296" s="52" t="s">
        <v>335</v>
      </c>
      <c r="D296" s="53">
        <v>240000</v>
      </c>
      <c r="E296" s="25" t="s">
        <v>321</v>
      </c>
    </row>
    <row r="297" spans="1:5" x14ac:dyDescent="0.25">
      <c r="A297" s="61">
        <f t="shared" si="7"/>
        <v>26</v>
      </c>
      <c r="B297" s="48">
        <v>45509</v>
      </c>
      <c r="C297" s="52" t="s">
        <v>336</v>
      </c>
      <c r="D297" s="53">
        <v>3000</v>
      </c>
      <c r="E297" s="25" t="s">
        <v>321</v>
      </c>
    </row>
    <row r="298" spans="1:5" x14ac:dyDescent="0.25">
      <c r="A298" s="61">
        <f t="shared" si="7"/>
        <v>27</v>
      </c>
      <c r="B298" s="48">
        <v>45510</v>
      </c>
      <c r="C298" s="52" t="s">
        <v>337</v>
      </c>
      <c r="D298" s="53">
        <v>104125</v>
      </c>
      <c r="E298" s="25" t="s">
        <v>321</v>
      </c>
    </row>
    <row r="299" spans="1:5" x14ac:dyDescent="0.25">
      <c r="A299" s="61">
        <f t="shared" si="7"/>
        <v>28</v>
      </c>
      <c r="B299" s="48">
        <v>45510</v>
      </c>
      <c r="C299" s="52" t="s">
        <v>338</v>
      </c>
      <c r="D299" s="53">
        <v>10000</v>
      </c>
      <c r="E299" s="25" t="s">
        <v>321</v>
      </c>
    </row>
    <row r="300" spans="1:5" x14ac:dyDescent="0.25">
      <c r="A300" s="61">
        <f t="shared" si="7"/>
        <v>29</v>
      </c>
      <c r="B300" s="48">
        <v>45510</v>
      </c>
      <c r="C300" s="52" t="s">
        <v>339</v>
      </c>
      <c r="D300" s="53">
        <v>30000</v>
      </c>
      <c r="E300" s="25" t="s">
        <v>321</v>
      </c>
    </row>
    <row r="301" spans="1:5" x14ac:dyDescent="0.25">
      <c r="A301" s="61">
        <f t="shared" si="7"/>
        <v>30</v>
      </c>
      <c r="B301" s="22">
        <v>45510</v>
      </c>
      <c r="C301" s="52" t="s">
        <v>340</v>
      </c>
      <c r="D301" s="53">
        <v>2000</v>
      </c>
      <c r="E301" s="25" t="s">
        <v>321</v>
      </c>
    </row>
    <row r="302" spans="1:5" x14ac:dyDescent="0.25">
      <c r="A302" s="61">
        <f t="shared" si="7"/>
        <v>31</v>
      </c>
      <c r="B302" s="22">
        <v>45510</v>
      </c>
      <c r="C302" s="52" t="s">
        <v>341</v>
      </c>
      <c r="D302" s="53">
        <v>40000</v>
      </c>
      <c r="E302" s="25" t="s">
        <v>321</v>
      </c>
    </row>
    <row r="303" spans="1:5" x14ac:dyDescent="0.25">
      <c r="A303" s="61">
        <f t="shared" si="7"/>
        <v>32</v>
      </c>
      <c r="B303" s="22">
        <v>45511</v>
      </c>
      <c r="C303" s="52" t="s">
        <v>342</v>
      </c>
      <c r="D303" s="53">
        <f>65000+900+100</f>
        <v>66000</v>
      </c>
      <c r="E303" s="25" t="s">
        <v>321</v>
      </c>
    </row>
    <row r="304" spans="1:5" x14ac:dyDescent="0.25">
      <c r="A304" s="61">
        <f t="shared" si="7"/>
        <v>33</v>
      </c>
      <c r="B304" s="22">
        <v>45511</v>
      </c>
      <c r="C304" s="52" t="s">
        <v>343</v>
      </c>
      <c r="D304" s="53">
        <f>200+200+700</f>
        <v>1100</v>
      </c>
      <c r="E304" s="25" t="s">
        <v>321</v>
      </c>
    </row>
    <row r="305" spans="1:5" x14ac:dyDescent="0.25">
      <c r="A305" s="61">
        <f t="shared" si="7"/>
        <v>34</v>
      </c>
      <c r="B305" s="22">
        <v>45512</v>
      </c>
      <c r="C305" s="52" t="s">
        <v>344</v>
      </c>
      <c r="D305" s="53">
        <v>24100</v>
      </c>
      <c r="E305" s="25" t="s">
        <v>321</v>
      </c>
    </row>
    <row r="306" spans="1:5" x14ac:dyDescent="0.25">
      <c r="A306" s="61">
        <f t="shared" si="7"/>
        <v>35</v>
      </c>
      <c r="B306" s="22">
        <v>45512</v>
      </c>
      <c r="C306" s="52" t="s">
        <v>345</v>
      </c>
      <c r="D306" s="53">
        <v>32500</v>
      </c>
      <c r="E306" s="25" t="s">
        <v>321</v>
      </c>
    </row>
    <row r="307" spans="1:5" x14ac:dyDescent="0.25">
      <c r="A307" s="61">
        <f t="shared" si="7"/>
        <v>36</v>
      </c>
      <c r="B307" s="22">
        <v>45512</v>
      </c>
      <c r="C307" s="52" t="s">
        <v>346</v>
      </c>
      <c r="D307" s="53">
        <v>1000</v>
      </c>
      <c r="E307" s="25" t="s">
        <v>321</v>
      </c>
    </row>
    <row r="308" spans="1:5" x14ac:dyDescent="0.25">
      <c r="A308" s="61">
        <f t="shared" si="7"/>
        <v>37</v>
      </c>
      <c r="B308" s="22">
        <v>45513</v>
      </c>
      <c r="C308" s="52" t="s">
        <v>347</v>
      </c>
      <c r="D308" s="53">
        <v>400</v>
      </c>
      <c r="E308" s="25" t="s">
        <v>321</v>
      </c>
    </row>
    <row r="309" spans="1:5" x14ac:dyDescent="0.25">
      <c r="A309" s="61">
        <f t="shared" si="7"/>
        <v>38</v>
      </c>
      <c r="B309" s="22">
        <v>45513</v>
      </c>
      <c r="C309" s="52" t="s">
        <v>348</v>
      </c>
      <c r="D309" s="53">
        <v>19400</v>
      </c>
      <c r="E309" s="25" t="s">
        <v>321</v>
      </c>
    </row>
    <row r="310" spans="1:5" x14ac:dyDescent="0.25">
      <c r="A310" s="61">
        <f t="shared" si="7"/>
        <v>39</v>
      </c>
      <c r="B310" s="22">
        <v>45520</v>
      </c>
      <c r="C310" s="52" t="s">
        <v>349</v>
      </c>
      <c r="D310" s="53">
        <v>55000</v>
      </c>
      <c r="E310" s="25" t="s">
        <v>321</v>
      </c>
    </row>
    <row r="311" spans="1:5" x14ac:dyDescent="0.25">
      <c r="A311" s="61">
        <f>+A310+1</f>
        <v>40</v>
      </c>
      <c r="B311" s="22">
        <v>45520</v>
      </c>
      <c r="C311" s="52" t="s">
        <v>350</v>
      </c>
      <c r="D311" s="53">
        <f>65000+30000</f>
        <v>95000</v>
      </c>
      <c r="E311" s="25" t="s">
        <v>321</v>
      </c>
    </row>
    <row r="312" spans="1:5" x14ac:dyDescent="0.25">
      <c r="A312" s="61">
        <f t="shared" ref="A312:A314" si="8">+A311+1</f>
        <v>41</v>
      </c>
      <c r="B312" s="22">
        <v>45520</v>
      </c>
      <c r="C312" s="52" t="s">
        <v>351</v>
      </c>
      <c r="D312" s="53">
        <v>1000</v>
      </c>
      <c r="E312" s="25" t="s">
        <v>321</v>
      </c>
    </row>
    <row r="313" spans="1:5" x14ac:dyDescent="0.25">
      <c r="A313" s="61">
        <f t="shared" si="8"/>
        <v>42</v>
      </c>
      <c r="B313" s="62">
        <v>45520</v>
      </c>
      <c r="C313" s="56" t="s">
        <v>352</v>
      </c>
      <c r="D313" s="53">
        <v>1000</v>
      </c>
      <c r="E313" s="25" t="s">
        <v>321</v>
      </c>
    </row>
    <row r="314" spans="1:5" x14ac:dyDescent="0.25">
      <c r="A314" s="61">
        <f t="shared" si="8"/>
        <v>43</v>
      </c>
      <c r="B314" s="62">
        <v>45535</v>
      </c>
      <c r="C314" s="25" t="s">
        <v>353</v>
      </c>
      <c r="D314" s="53">
        <v>4700</v>
      </c>
      <c r="E314" s="25" t="s">
        <v>321</v>
      </c>
    </row>
    <row r="315" spans="1:5" ht="15" x14ac:dyDescent="0.25">
      <c r="A315" s="84" t="s">
        <v>456</v>
      </c>
      <c r="B315" s="84"/>
      <c r="C315" s="84"/>
      <c r="D315" s="84"/>
      <c r="E315" s="85"/>
    </row>
    <row r="316" spans="1:5" x14ac:dyDescent="0.25">
      <c r="A316" s="60">
        <v>1</v>
      </c>
      <c r="B316" s="48">
        <v>45538</v>
      </c>
      <c r="C316" s="52" t="s">
        <v>309</v>
      </c>
      <c r="D316" s="53">
        <v>10000</v>
      </c>
      <c r="E316" s="25" t="s">
        <v>321</v>
      </c>
    </row>
    <row r="317" spans="1:5" x14ac:dyDescent="0.25">
      <c r="A317" s="60">
        <f t="shared" ref="A317:A322" si="9">+A316+1</f>
        <v>2</v>
      </c>
      <c r="B317" s="48">
        <v>45538</v>
      </c>
      <c r="C317" s="52" t="s">
        <v>354</v>
      </c>
      <c r="D317" s="53">
        <v>20000</v>
      </c>
      <c r="E317" s="25" t="s">
        <v>321</v>
      </c>
    </row>
    <row r="318" spans="1:5" x14ac:dyDescent="0.25">
      <c r="A318" s="60">
        <f t="shared" si="9"/>
        <v>3</v>
      </c>
      <c r="B318" s="48">
        <v>45546</v>
      </c>
      <c r="C318" s="63" t="s">
        <v>355</v>
      </c>
      <c r="D318" s="64">
        <v>500</v>
      </c>
      <c r="E318" s="25" t="s">
        <v>321</v>
      </c>
    </row>
    <row r="319" spans="1:5" x14ac:dyDescent="0.25">
      <c r="A319" s="60">
        <f t="shared" si="9"/>
        <v>4</v>
      </c>
      <c r="B319" s="48">
        <v>45551</v>
      </c>
      <c r="C319" s="52" t="s">
        <v>356</v>
      </c>
      <c r="D319" s="53">
        <v>55000</v>
      </c>
      <c r="E319" s="25" t="s">
        <v>321</v>
      </c>
    </row>
    <row r="320" spans="1:5" x14ac:dyDescent="0.25">
      <c r="A320" s="60">
        <f t="shared" si="9"/>
        <v>5</v>
      </c>
      <c r="B320" s="48">
        <v>45551</v>
      </c>
      <c r="C320" s="52" t="s">
        <v>357</v>
      </c>
      <c r="D320" s="53">
        <v>1000</v>
      </c>
      <c r="E320" s="25" t="s">
        <v>321</v>
      </c>
    </row>
    <row r="321" spans="1:5" x14ac:dyDescent="0.25">
      <c r="A321" s="60">
        <f t="shared" si="9"/>
        <v>6</v>
      </c>
      <c r="B321" s="48">
        <v>45565</v>
      </c>
      <c r="C321" s="52" t="s">
        <v>358</v>
      </c>
      <c r="D321" s="53">
        <v>43700</v>
      </c>
      <c r="E321" s="25" t="s">
        <v>321</v>
      </c>
    </row>
    <row r="322" spans="1:5" x14ac:dyDescent="0.25">
      <c r="A322" s="60">
        <f t="shared" si="9"/>
        <v>7</v>
      </c>
      <c r="B322" s="48">
        <v>45565</v>
      </c>
      <c r="C322" s="56" t="s">
        <v>359</v>
      </c>
      <c r="D322" s="53">
        <v>650</v>
      </c>
      <c r="E322" s="25" t="s">
        <v>321</v>
      </c>
    </row>
    <row r="323" spans="1:5" x14ac:dyDescent="0.25">
      <c r="A323" s="60" t="s">
        <v>360</v>
      </c>
      <c r="B323" s="48">
        <v>45565</v>
      </c>
      <c r="C323" s="65" t="s">
        <v>361</v>
      </c>
      <c r="D323" s="24">
        <f>300000+300000+250000+217000+100000</f>
        <v>1167000</v>
      </c>
      <c r="E323" s="25" t="s">
        <v>321</v>
      </c>
    </row>
    <row r="324" spans="1:5" ht="15" x14ac:dyDescent="0.25">
      <c r="A324" s="84" t="s">
        <v>457</v>
      </c>
      <c r="B324" s="84"/>
      <c r="C324" s="84"/>
      <c r="D324" s="84"/>
      <c r="E324" s="85"/>
    </row>
    <row r="325" spans="1:5" ht="14" x14ac:dyDescent="0.4">
      <c r="A325" s="29">
        <v>1</v>
      </c>
      <c r="B325" s="48">
        <v>45567</v>
      </c>
      <c r="C325" s="52" t="s">
        <v>362</v>
      </c>
      <c r="D325" s="53">
        <v>10000</v>
      </c>
      <c r="E325" s="33" t="s">
        <v>273</v>
      </c>
    </row>
    <row r="326" spans="1:5" ht="14" x14ac:dyDescent="0.4">
      <c r="A326" s="29">
        <f t="shared" ref="A326:A342" si="10">1+A325</f>
        <v>2</v>
      </c>
      <c r="B326" s="48">
        <v>45567</v>
      </c>
      <c r="C326" s="52" t="s">
        <v>322</v>
      </c>
      <c r="D326" s="53">
        <v>20000</v>
      </c>
      <c r="E326" s="33" t="s">
        <v>273</v>
      </c>
    </row>
    <row r="327" spans="1:5" ht="14" x14ac:dyDescent="0.4">
      <c r="A327" s="29">
        <f t="shared" si="10"/>
        <v>3</v>
      </c>
      <c r="B327" s="48">
        <v>45572</v>
      </c>
      <c r="C327" s="52" t="s">
        <v>363</v>
      </c>
      <c r="D327" s="53">
        <v>2500</v>
      </c>
      <c r="E327" s="33" t="s">
        <v>273</v>
      </c>
    </row>
    <row r="328" spans="1:5" ht="14" x14ac:dyDescent="0.4">
      <c r="A328" s="29">
        <f t="shared" si="10"/>
        <v>4</v>
      </c>
      <c r="B328" s="48">
        <v>45573</v>
      </c>
      <c r="C328" s="65" t="s">
        <v>364</v>
      </c>
      <c r="D328" s="66">
        <v>214500</v>
      </c>
      <c r="E328" s="33" t="s">
        <v>273</v>
      </c>
    </row>
    <row r="329" spans="1:5" ht="14" x14ac:dyDescent="0.4">
      <c r="A329" s="29">
        <f t="shared" si="10"/>
        <v>5</v>
      </c>
      <c r="B329" s="48">
        <v>45573</v>
      </c>
      <c r="C329" s="65" t="s">
        <v>345</v>
      </c>
      <c r="D329" s="66">
        <v>58000</v>
      </c>
      <c r="E329" s="33" t="s">
        <v>273</v>
      </c>
    </row>
    <row r="330" spans="1:5" ht="14" x14ac:dyDescent="0.4">
      <c r="A330" s="29">
        <f t="shared" si="10"/>
        <v>6</v>
      </c>
      <c r="B330" s="48">
        <v>45573</v>
      </c>
      <c r="C330" s="52" t="s">
        <v>139</v>
      </c>
      <c r="D330" s="53">
        <v>1000</v>
      </c>
      <c r="E330" s="33" t="s">
        <v>273</v>
      </c>
    </row>
    <row r="331" spans="1:5" ht="14" x14ac:dyDescent="0.4">
      <c r="A331" s="29">
        <f t="shared" si="10"/>
        <v>7</v>
      </c>
      <c r="B331" s="48">
        <v>45580</v>
      </c>
      <c r="C331" s="52" t="s">
        <v>365</v>
      </c>
      <c r="D331" s="53">
        <v>55000</v>
      </c>
      <c r="E331" s="33" t="s">
        <v>273</v>
      </c>
    </row>
    <row r="332" spans="1:5" ht="14" x14ac:dyDescent="0.4">
      <c r="A332" s="29">
        <f t="shared" si="10"/>
        <v>8</v>
      </c>
      <c r="B332" s="48">
        <v>45586</v>
      </c>
      <c r="C332" s="52" t="s">
        <v>302</v>
      </c>
      <c r="D332" s="53">
        <v>19400</v>
      </c>
      <c r="E332" s="33" t="s">
        <v>273</v>
      </c>
    </row>
    <row r="333" spans="1:5" ht="14" x14ac:dyDescent="0.4">
      <c r="A333" s="29">
        <f t="shared" si="10"/>
        <v>9</v>
      </c>
      <c r="B333" s="48">
        <v>45586</v>
      </c>
      <c r="C333" s="52" t="s">
        <v>366</v>
      </c>
      <c r="D333" s="53">
        <v>300</v>
      </c>
      <c r="E333" s="33" t="s">
        <v>273</v>
      </c>
    </row>
    <row r="334" spans="1:5" ht="14" x14ac:dyDescent="0.4">
      <c r="A334" s="29">
        <f t="shared" si="10"/>
        <v>10</v>
      </c>
      <c r="B334" s="22">
        <v>45595</v>
      </c>
      <c r="C334" s="52" t="s">
        <v>367</v>
      </c>
      <c r="D334" s="53">
        <v>11900</v>
      </c>
      <c r="E334" s="33" t="s">
        <v>273</v>
      </c>
    </row>
    <row r="335" spans="1:5" ht="14" x14ac:dyDescent="0.4">
      <c r="A335" s="29">
        <f t="shared" si="10"/>
        <v>11</v>
      </c>
      <c r="B335" s="22">
        <v>45595</v>
      </c>
      <c r="C335" s="52" t="s">
        <v>368</v>
      </c>
      <c r="D335" s="66">
        <v>15000</v>
      </c>
      <c r="E335" s="33" t="s">
        <v>273</v>
      </c>
    </row>
    <row r="336" spans="1:5" ht="14" x14ac:dyDescent="0.4">
      <c r="A336" s="29">
        <f t="shared" si="10"/>
        <v>12</v>
      </c>
      <c r="B336" s="22">
        <v>45595</v>
      </c>
      <c r="C336" s="65" t="s">
        <v>369</v>
      </c>
      <c r="D336" s="53">
        <v>5000</v>
      </c>
      <c r="E336" s="33" t="s">
        <v>273</v>
      </c>
    </row>
    <row r="337" spans="1:5" ht="14" x14ac:dyDescent="0.4">
      <c r="A337" s="29">
        <f t="shared" si="10"/>
        <v>13</v>
      </c>
      <c r="B337" s="22">
        <v>45595</v>
      </c>
      <c r="C337" s="67" t="s">
        <v>370</v>
      </c>
      <c r="D337" s="53">
        <v>20350</v>
      </c>
      <c r="E337" s="33" t="s">
        <v>273</v>
      </c>
    </row>
    <row r="338" spans="1:5" ht="14" x14ac:dyDescent="0.4">
      <c r="A338" s="29">
        <f t="shared" si="10"/>
        <v>14</v>
      </c>
      <c r="B338" s="22">
        <v>45596</v>
      </c>
      <c r="C338" s="67" t="s">
        <v>371</v>
      </c>
      <c r="D338" s="53">
        <f>152785+98538</f>
        <v>251323</v>
      </c>
      <c r="E338" s="33" t="s">
        <v>273</v>
      </c>
    </row>
    <row r="339" spans="1:5" ht="14" x14ac:dyDescent="0.4">
      <c r="A339" s="29" t="s">
        <v>372</v>
      </c>
      <c r="B339" s="62">
        <v>45596</v>
      </c>
      <c r="C339" s="25" t="s">
        <v>373</v>
      </c>
      <c r="D339" s="53">
        <v>2334000</v>
      </c>
      <c r="E339" s="68" t="s">
        <v>273</v>
      </c>
    </row>
    <row r="340" spans="1:5" ht="14" x14ac:dyDescent="0.4">
      <c r="A340" s="29">
        <v>25</v>
      </c>
      <c r="B340" s="62">
        <v>45596</v>
      </c>
      <c r="C340" s="25" t="s">
        <v>374</v>
      </c>
      <c r="D340" s="53">
        <v>5000</v>
      </c>
      <c r="E340" s="68" t="s">
        <v>273</v>
      </c>
    </row>
    <row r="341" spans="1:5" ht="14" x14ac:dyDescent="0.4">
      <c r="A341" s="29">
        <f t="shared" si="10"/>
        <v>26</v>
      </c>
      <c r="B341" s="69">
        <v>45596</v>
      </c>
      <c r="C341" s="25" t="s">
        <v>375</v>
      </c>
      <c r="D341" s="53">
        <v>51300</v>
      </c>
      <c r="E341" s="33" t="s">
        <v>273</v>
      </c>
    </row>
    <row r="342" spans="1:5" ht="14" x14ac:dyDescent="0.4">
      <c r="A342" s="29">
        <f t="shared" si="10"/>
        <v>27</v>
      </c>
      <c r="B342" s="59">
        <v>45596</v>
      </c>
      <c r="C342" s="25" t="s">
        <v>376</v>
      </c>
      <c r="D342" s="53">
        <v>3000</v>
      </c>
      <c r="E342" s="33" t="s">
        <v>273</v>
      </c>
    </row>
    <row r="343" spans="1:5" ht="15" x14ac:dyDescent="0.25">
      <c r="A343" s="84" t="s">
        <v>459</v>
      </c>
      <c r="B343" s="84"/>
      <c r="C343" s="84"/>
      <c r="D343" s="84"/>
      <c r="E343" s="85"/>
    </row>
    <row r="344" spans="1:5" ht="14.5" x14ac:dyDescent="0.35">
      <c r="A344" s="9">
        <v>1</v>
      </c>
      <c r="B344" s="22">
        <v>45600</v>
      </c>
      <c r="C344" s="65" t="s">
        <v>377</v>
      </c>
      <c r="D344" s="70">
        <v>10000</v>
      </c>
      <c r="E344" s="25" t="s">
        <v>321</v>
      </c>
    </row>
    <row r="345" spans="1:5" ht="14.5" x14ac:dyDescent="0.35">
      <c r="A345" s="9">
        <f>1+A344</f>
        <v>2</v>
      </c>
      <c r="B345" s="22">
        <v>45601</v>
      </c>
      <c r="C345" s="53" t="s">
        <v>378</v>
      </c>
      <c r="D345" s="71">
        <v>479650</v>
      </c>
      <c r="E345" s="25" t="s">
        <v>321</v>
      </c>
    </row>
    <row r="346" spans="1:5" ht="14.5" x14ac:dyDescent="0.35">
      <c r="A346" s="9">
        <f t="shared" ref="A346:A382" si="11">1+A345</f>
        <v>3</v>
      </c>
      <c r="B346" s="22">
        <v>45601</v>
      </c>
      <c r="C346" s="24" t="s">
        <v>379</v>
      </c>
      <c r="D346" s="71">
        <v>750000</v>
      </c>
      <c r="E346" s="25" t="s">
        <v>321</v>
      </c>
    </row>
    <row r="347" spans="1:5" ht="14.5" x14ac:dyDescent="0.35">
      <c r="A347" s="9">
        <f t="shared" si="11"/>
        <v>4</v>
      </c>
      <c r="B347" s="22">
        <v>45601</v>
      </c>
      <c r="C347" s="52" t="s">
        <v>380</v>
      </c>
      <c r="D347" s="66">
        <v>82000</v>
      </c>
      <c r="E347" s="25" t="s">
        <v>321</v>
      </c>
    </row>
    <row r="348" spans="1:5" ht="14.5" x14ac:dyDescent="0.35">
      <c r="A348" s="9">
        <f t="shared" si="11"/>
        <v>5</v>
      </c>
      <c r="B348" s="22">
        <v>45601</v>
      </c>
      <c r="C348" s="52" t="s">
        <v>103</v>
      </c>
      <c r="D348" s="66">
        <v>1000</v>
      </c>
      <c r="E348" s="25" t="s">
        <v>321</v>
      </c>
    </row>
    <row r="349" spans="1:5" ht="14.5" x14ac:dyDescent="0.35">
      <c r="A349" s="9">
        <f t="shared" si="11"/>
        <v>6</v>
      </c>
      <c r="B349" s="22">
        <v>45601</v>
      </c>
      <c r="C349" s="52" t="s">
        <v>381</v>
      </c>
      <c r="D349" s="66">
        <f>200+700</f>
        <v>900</v>
      </c>
      <c r="E349" s="25" t="s">
        <v>321</v>
      </c>
    </row>
    <row r="350" spans="1:5" ht="14.5" x14ac:dyDescent="0.35">
      <c r="A350" s="9">
        <f t="shared" si="11"/>
        <v>7</v>
      </c>
      <c r="B350" s="22">
        <v>45601</v>
      </c>
      <c r="C350" s="52" t="s">
        <v>382</v>
      </c>
      <c r="D350" s="53">
        <v>18000</v>
      </c>
      <c r="E350" s="25" t="s">
        <v>321</v>
      </c>
    </row>
    <row r="351" spans="1:5" ht="14.5" x14ac:dyDescent="0.35">
      <c r="A351" s="9">
        <f t="shared" si="11"/>
        <v>8</v>
      </c>
      <c r="B351" s="22">
        <v>45601</v>
      </c>
      <c r="C351" s="52" t="s">
        <v>383</v>
      </c>
      <c r="D351" s="53">
        <v>15000</v>
      </c>
      <c r="E351" s="25" t="s">
        <v>321</v>
      </c>
    </row>
    <row r="352" spans="1:5" ht="14.5" x14ac:dyDescent="0.35">
      <c r="A352" s="9" t="s">
        <v>384</v>
      </c>
      <c r="B352" s="22">
        <v>45602</v>
      </c>
      <c r="C352" s="53" t="s">
        <v>385</v>
      </c>
      <c r="D352" s="72">
        <f>210000*3+13500</f>
        <v>643500</v>
      </c>
      <c r="E352" s="25" t="s">
        <v>321</v>
      </c>
    </row>
    <row r="353" spans="1:5" ht="14.5" x14ac:dyDescent="0.35">
      <c r="A353" s="9">
        <v>12</v>
      </c>
      <c r="B353" s="22">
        <v>45602</v>
      </c>
      <c r="C353" s="52" t="s">
        <v>386</v>
      </c>
      <c r="D353" s="73">
        <v>3000</v>
      </c>
      <c r="E353" s="25" t="s">
        <v>321</v>
      </c>
    </row>
    <row r="354" spans="1:5" ht="14.5" x14ac:dyDescent="0.35">
      <c r="A354" s="9">
        <f t="shared" si="11"/>
        <v>13</v>
      </c>
      <c r="B354" s="22">
        <v>45602</v>
      </c>
      <c r="C354" s="52" t="s">
        <v>387</v>
      </c>
      <c r="D354" s="73">
        <v>1200</v>
      </c>
      <c r="E354" s="25" t="s">
        <v>321</v>
      </c>
    </row>
    <row r="355" spans="1:5" ht="14.5" x14ac:dyDescent="0.35">
      <c r="A355" s="9">
        <f t="shared" si="11"/>
        <v>14</v>
      </c>
      <c r="B355" s="22">
        <v>45602</v>
      </c>
      <c r="C355" s="25" t="s">
        <v>388</v>
      </c>
      <c r="D355" s="73">
        <v>19400</v>
      </c>
      <c r="E355" s="25" t="s">
        <v>321</v>
      </c>
    </row>
    <row r="356" spans="1:5" ht="14.5" x14ac:dyDescent="0.35">
      <c r="A356" s="9">
        <f t="shared" si="11"/>
        <v>15</v>
      </c>
      <c r="B356" s="22">
        <v>45602</v>
      </c>
      <c r="C356" s="25" t="s">
        <v>389</v>
      </c>
      <c r="D356" s="74">
        <v>300</v>
      </c>
      <c r="E356" s="25" t="s">
        <v>321</v>
      </c>
    </row>
    <row r="357" spans="1:5" ht="14.5" x14ac:dyDescent="0.35">
      <c r="A357" s="9">
        <f t="shared" si="11"/>
        <v>16</v>
      </c>
      <c r="B357" s="22">
        <v>45602</v>
      </c>
      <c r="C357" s="25" t="s">
        <v>390</v>
      </c>
      <c r="D357" s="72">
        <v>450</v>
      </c>
      <c r="E357" s="25" t="s">
        <v>321</v>
      </c>
    </row>
    <row r="358" spans="1:5" ht="14.5" x14ac:dyDescent="0.35">
      <c r="A358" s="9">
        <f t="shared" si="11"/>
        <v>17</v>
      </c>
      <c r="B358" s="22">
        <v>45604</v>
      </c>
      <c r="C358" s="53" t="s">
        <v>391</v>
      </c>
      <c r="D358" s="72">
        <v>5400</v>
      </c>
      <c r="E358" s="25" t="s">
        <v>321</v>
      </c>
    </row>
    <row r="359" spans="1:5" ht="14.5" x14ac:dyDescent="0.35">
      <c r="A359" s="9">
        <f t="shared" si="11"/>
        <v>18</v>
      </c>
      <c r="B359" s="22">
        <v>45604</v>
      </c>
      <c r="C359" s="67" t="s">
        <v>392</v>
      </c>
      <c r="D359" s="73">
        <v>2000</v>
      </c>
      <c r="E359" s="25" t="s">
        <v>321</v>
      </c>
    </row>
    <row r="360" spans="1:5" ht="14.5" x14ac:dyDescent="0.35">
      <c r="A360" s="9">
        <f t="shared" si="11"/>
        <v>19</v>
      </c>
      <c r="B360" s="22">
        <v>45607</v>
      </c>
      <c r="C360" s="65" t="s">
        <v>393</v>
      </c>
      <c r="D360" s="75">
        <v>20000</v>
      </c>
      <c r="E360" s="25" t="s">
        <v>321</v>
      </c>
    </row>
    <row r="361" spans="1:5" ht="14.5" x14ac:dyDescent="0.35">
      <c r="A361" s="9">
        <f t="shared" si="11"/>
        <v>20</v>
      </c>
      <c r="B361" s="22">
        <v>45608</v>
      </c>
      <c r="C361" s="67" t="s">
        <v>394</v>
      </c>
      <c r="D361" s="73">
        <v>2000</v>
      </c>
      <c r="E361" s="25" t="s">
        <v>321</v>
      </c>
    </row>
    <row r="362" spans="1:5" ht="14.5" x14ac:dyDescent="0.35">
      <c r="A362" s="9">
        <f t="shared" si="11"/>
        <v>21</v>
      </c>
      <c r="B362" s="22">
        <v>45608</v>
      </c>
      <c r="C362" s="25" t="s">
        <v>395</v>
      </c>
      <c r="D362" s="76">
        <v>11900</v>
      </c>
      <c r="E362" s="25" t="s">
        <v>321</v>
      </c>
    </row>
    <row r="363" spans="1:5" ht="14.5" x14ac:dyDescent="0.35">
      <c r="A363" s="9">
        <f t="shared" si="11"/>
        <v>22</v>
      </c>
      <c r="B363" s="22">
        <v>45608</v>
      </c>
      <c r="C363" s="25" t="s">
        <v>396</v>
      </c>
      <c r="D363" s="76">
        <v>1900</v>
      </c>
      <c r="E363" s="25" t="s">
        <v>321</v>
      </c>
    </row>
    <row r="364" spans="1:5" ht="14.5" x14ac:dyDescent="0.35">
      <c r="A364" s="9">
        <f t="shared" si="11"/>
        <v>23</v>
      </c>
      <c r="B364" s="22">
        <v>45610</v>
      </c>
      <c r="C364" s="67" t="s">
        <v>397</v>
      </c>
      <c r="D364" s="77">
        <v>55000</v>
      </c>
      <c r="E364" s="25" t="s">
        <v>321</v>
      </c>
    </row>
    <row r="365" spans="1:5" ht="14.5" x14ac:dyDescent="0.35">
      <c r="A365" s="9">
        <f t="shared" si="11"/>
        <v>24</v>
      </c>
      <c r="B365" s="22">
        <v>45610</v>
      </c>
      <c r="C365" s="67" t="s">
        <v>398</v>
      </c>
      <c r="D365" s="77">
        <v>18900</v>
      </c>
      <c r="E365" s="25" t="s">
        <v>321</v>
      </c>
    </row>
    <row r="366" spans="1:5" ht="14.5" x14ac:dyDescent="0.35">
      <c r="A366" s="9">
        <f>1+A365</f>
        <v>25</v>
      </c>
      <c r="B366" s="22">
        <v>45614</v>
      </c>
      <c r="C366" s="67" t="s">
        <v>399</v>
      </c>
      <c r="D366" s="77">
        <v>82100</v>
      </c>
      <c r="E366" s="25" t="s">
        <v>321</v>
      </c>
    </row>
    <row r="367" spans="1:5" ht="14.5" x14ac:dyDescent="0.35">
      <c r="A367" s="9">
        <f t="shared" si="11"/>
        <v>26</v>
      </c>
      <c r="B367" s="22">
        <v>45617</v>
      </c>
      <c r="C367" s="67" t="s">
        <v>400</v>
      </c>
      <c r="D367" s="77">
        <f>88550+100+43825+50</f>
        <v>132525</v>
      </c>
      <c r="E367" s="25" t="s">
        <v>321</v>
      </c>
    </row>
    <row r="368" spans="1:5" ht="14.5" x14ac:dyDescent="0.35">
      <c r="A368" s="9">
        <f t="shared" si="11"/>
        <v>27</v>
      </c>
      <c r="B368" s="22">
        <v>45617</v>
      </c>
      <c r="C368" s="67" t="s">
        <v>401</v>
      </c>
      <c r="D368" s="77">
        <v>19400</v>
      </c>
      <c r="E368" s="25" t="s">
        <v>321</v>
      </c>
    </row>
    <row r="369" spans="1:5" ht="14.5" x14ac:dyDescent="0.35">
      <c r="A369" s="9">
        <f t="shared" si="11"/>
        <v>28</v>
      </c>
      <c r="B369" s="22">
        <v>45617</v>
      </c>
      <c r="C369" s="67" t="s">
        <v>402</v>
      </c>
      <c r="D369" s="77">
        <v>400</v>
      </c>
      <c r="E369" s="25" t="s">
        <v>321</v>
      </c>
    </row>
    <row r="370" spans="1:5" ht="14.5" x14ac:dyDescent="0.35">
      <c r="A370" s="9">
        <f t="shared" si="11"/>
        <v>29</v>
      </c>
      <c r="B370" s="22">
        <v>45617</v>
      </c>
      <c r="C370" s="67" t="s">
        <v>403</v>
      </c>
      <c r="D370" s="77">
        <v>500</v>
      </c>
      <c r="E370" s="25" t="s">
        <v>321</v>
      </c>
    </row>
    <row r="371" spans="1:5" ht="14.5" x14ac:dyDescent="0.35">
      <c r="A371" s="9">
        <f t="shared" si="11"/>
        <v>30</v>
      </c>
      <c r="B371" s="22">
        <v>45618</v>
      </c>
      <c r="C371" s="67" t="s">
        <v>404</v>
      </c>
      <c r="D371" s="77">
        <v>30000</v>
      </c>
      <c r="E371" s="25" t="s">
        <v>321</v>
      </c>
    </row>
    <row r="372" spans="1:5" ht="14.5" x14ac:dyDescent="0.35">
      <c r="A372" s="9">
        <f t="shared" si="11"/>
        <v>31</v>
      </c>
      <c r="B372" s="22">
        <v>45618</v>
      </c>
      <c r="C372" s="67" t="s">
        <v>405</v>
      </c>
      <c r="D372" s="77">
        <v>2000</v>
      </c>
      <c r="E372" s="25" t="s">
        <v>321</v>
      </c>
    </row>
    <row r="373" spans="1:5" ht="14.5" x14ac:dyDescent="0.35">
      <c r="A373" s="9">
        <f t="shared" si="11"/>
        <v>32</v>
      </c>
      <c r="B373" s="22">
        <v>45618</v>
      </c>
      <c r="C373" s="67" t="s">
        <v>406</v>
      </c>
      <c r="D373" s="77">
        <v>3700</v>
      </c>
      <c r="E373" s="25" t="s">
        <v>321</v>
      </c>
    </row>
    <row r="374" spans="1:5" ht="14.5" x14ac:dyDescent="0.35">
      <c r="A374" s="9">
        <f t="shared" si="11"/>
        <v>33</v>
      </c>
      <c r="B374" s="22">
        <v>45618</v>
      </c>
      <c r="C374" s="67" t="s">
        <v>407</v>
      </c>
      <c r="D374" s="77">
        <v>1500</v>
      </c>
      <c r="E374" s="25" t="s">
        <v>321</v>
      </c>
    </row>
    <row r="375" spans="1:5" ht="14.5" x14ac:dyDescent="0.35">
      <c r="A375" s="9">
        <f t="shared" si="11"/>
        <v>34</v>
      </c>
      <c r="B375" s="22">
        <v>45621</v>
      </c>
      <c r="C375" s="67" t="s">
        <v>408</v>
      </c>
      <c r="D375" s="78">
        <v>1750</v>
      </c>
      <c r="E375" s="25" t="s">
        <v>321</v>
      </c>
    </row>
    <row r="376" spans="1:5" ht="14.5" x14ac:dyDescent="0.35">
      <c r="A376" s="9">
        <f t="shared" si="11"/>
        <v>35</v>
      </c>
      <c r="B376" s="22">
        <v>45622</v>
      </c>
      <c r="C376" s="67" t="s">
        <v>409</v>
      </c>
      <c r="D376" s="78">
        <v>7000</v>
      </c>
      <c r="E376" s="25" t="s">
        <v>321</v>
      </c>
    </row>
    <row r="377" spans="1:5" ht="14.5" x14ac:dyDescent="0.35">
      <c r="A377" s="9">
        <f>1+A376</f>
        <v>36</v>
      </c>
      <c r="B377" s="22">
        <v>45622</v>
      </c>
      <c r="C377" s="53" t="s">
        <v>410</v>
      </c>
      <c r="D377" s="78">
        <v>240000</v>
      </c>
      <c r="E377" s="25" t="s">
        <v>321</v>
      </c>
    </row>
    <row r="378" spans="1:5" ht="14.5" x14ac:dyDescent="0.35">
      <c r="A378" s="9">
        <f t="shared" si="11"/>
        <v>37</v>
      </c>
      <c r="B378" s="22">
        <v>45622</v>
      </c>
      <c r="C378" s="67" t="s">
        <v>411</v>
      </c>
      <c r="D378" s="78">
        <v>10000</v>
      </c>
      <c r="E378" s="25" t="s">
        <v>321</v>
      </c>
    </row>
    <row r="379" spans="1:5" ht="14.5" x14ac:dyDescent="0.35">
      <c r="A379" s="9">
        <f t="shared" si="11"/>
        <v>38</v>
      </c>
      <c r="B379" s="22">
        <v>45622</v>
      </c>
      <c r="C379" s="67" t="s">
        <v>412</v>
      </c>
      <c r="D379" s="78">
        <v>4500</v>
      </c>
      <c r="E379" s="25" t="s">
        <v>321</v>
      </c>
    </row>
    <row r="380" spans="1:5" ht="14.5" x14ac:dyDescent="0.35">
      <c r="A380" s="9" t="s">
        <v>413</v>
      </c>
      <c r="B380" s="22">
        <v>45622</v>
      </c>
      <c r="C380" s="67" t="s">
        <v>414</v>
      </c>
      <c r="D380" s="78">
        <f>500+25200+37100+8250</f>
        <v>71050</v>
      </c>
      <c r="E380" s="25" t="s">
        <v>321</v>
      </c>
    </row>
    <row r="381" spans="1:5" ht="14.5" x14ac:dyDescent="0.35">
      <c r="A381" s="9">
        <v>41</v>
      </c>
      <c r="B381" s="22">
        <v>45624</v>
      </c>
      <c r="C381" s="67" t="s">
        <v>415</v>
      </c>
      <c r="D381" s="78">
        <v>160000</v>
      </c>
      <c r="E381" s="25" t="s">
        <v>321</v>
      </c>
    </row>
    <row r="382" spans="1:5" ht="14.5" x14ac:dyDescent="0.35">
      <c r="A382" s="9">
        <f t="shared" si="11"/>
        <v>42</v>
      </c>
      <c r="B382" s="22">
        <v>45626</v>
      </c>
      <c r="C382" s="25" t="s">
        <v>416</v>
      </c>
      <c r="D382" s="73">
        <v>5400</v>
      </c>
      <c r="E382" s="25" t="s">
        <v>321</v>
      </c>
    </row>
    <row r="383" spans="1:5" ht="15" x14ac:dyDescent="0.25">
      <c r="A383" s="84" t="s">
        <v>458</v>
      </c>
      <c r="B383" s="84"/>
      <c r="C383" s="84"/>
      <c r="D383" s="84"/>
      <c r="E383" s="85"/>
    </row>
    <row r="384" spans="1:5" x14ac:dyDescent="0.25">
      <c r="A384" s="79">
        <v>1</v>
      </c>
      <c r="B384" s="48">
        <v>45628</v>
      </c>
      <c r="C384" s="67" t="s">
        <v>417</v>
      </c>
      <c r="D384" s="57">
        <v>15000</v>
      </c>
      <c r="E384" s="25" t="s">
        <v>321</v>
      </c>
    </row>
    <row r="385" spans="1:5" x14ac:dyDescent="0.25">
      <c r="A385" s="79">
        <v>2</v>
      </c>
      <c r="B385" s="48">
        <v>45628</v>
      </c>
      <c r="C385" s="67" t="s">
        <v>418</v>
      </c>
      <c r="D385" s="57">
        <v>12000</v>
      </c>
      <c r="E385" s="25" t="s">
        <v>321</v>
      </c>
    </row>
    <row r="386" spans="1:5" x14ac:dyDescent="0.25">
      <c r="A386" s="79">
        <v>3</v>
      </c>
      <c r="B386" s="48">
        <v>45628</v>
      </c>
      <c r="C386" s="67" t="s">
        <v>394</v>
      </c>
      <c r="D386" s="57">
        <v>2000</v>
      </c>
      <c r="E386" s="25" t="s">
        <v>321</v>
      </c>
    </row>
    <row r="387" spans="1:5" x14ac:dyDescent="0.25">
      <c r="A387" s="79">
        <v>4</v>
      </c>
      <c r="B387" s="48">
        <v>45628</v>
      </c>
      <c r="C387" s="67" t="s">
        <v>419</v>
      </c>
      <c r="D387" s="57">
        <v>20000</v>
      </c>
      <c r="E387" s="25" t="s">
        <v>321</v>
      </c>
    </row>
    <row r="388" spans="1:5" x14ac:dyDescent="0.25">
      <c r="A388" s="79">
        <v>5</v>
      </c>
      <c r="B388" s="48">
        <v>45628</v>
      </c>
      <c r="C388" s="67" t="s">
        <v>139</v>
      </c>
      <c r="D388" s="57">
        <v>1000</v>
      </c>
      <c r="E388" s="25" t="s">
        <v>321</v>
      </c>
    </row>
    <row r="389" spans="1:5" x14ac:dyDescent="0.25">
      <c r="A389" s="79">
        <v>6</v>
      </c>
      <c r="B389" s="48">
        <v>45628</v>
      </c>
      <c r="C389" s="67" t="s">
        <v>420</v>
      </c>
      <c r="D389" s="57">
        <v>825</v>
      </c>
      <c r="E389" s="25" t="s">
        <v>321</v>
      </c>
    </row>
    <row r="390" spans="1:5" x14ac:dyDescent="0.25">
      <c r="A390" s="79">
        <v>7</v>
      </c>
      <c r="B390" s="48">
        <v>45629</v>
      </c>
      <c r="C390" s="67" t="s">
        <v>305</v>
      </c>
      <c r="D390" s="57">
        <v>19400</v>
      </c>
      <c r="E390" s="25" t="s">
        <v>321</v>
      </c>
    </row>
    <row r="391" spans="1:5" x14ac:dyDescent="0.25">
      <c r="A391" s="79">
        <v>8</v>
      </c>
      <c r="B391" s="48">
        <v>45629</v>
      </c>
      <c r="C391" s="67" t="s">
        <v>421</v>
      </c>
      <c r="D391" s="57">
        <v>400</v>
      </c>
      <c r="E391" s="25" t="s">
        <v>321</v>
      </c>
    </row>
    <row r="392" spans="1:5" x14ac:dyDescent="0.25">
      <c r="A392" s="79">
        <v>9</v>
      </c>
      <c r="B392" s="48">
        <v>45629</v>
      </c>
      <c r="C392" s="67" t="s">
        <v>422</v>
      </c>
      <c r="D392" s="57">
        <v>3000</v>
      </c>
      <c r="E392" s="25" t="s">
        <v>321</v>
      </c>
    </row>
    <row r="393" spans="1:5" x14ac:dyDescent="0.25">
      <c r="A393" s="79">
        <v>10</v>
      </c>
      <c r="B393" s="62">
        <v>45630</v>
      </c>
      <c r="C393" s="67" t="s">
        <v>423</v>
      </c>
      <c r="D393" s="57">
        <v>37200</v>
      </c>
      <c r="E393" s="25" t="s">
        <v>321</v>
      </c>
    </row>
    <row r="394" spans="1:5" x14ac:dyDescent="0.25">
      <c r="A394" s="79">
        <v>11</v>
      </c>
      <c r="B394" s="62">
        <v>45630</v>
      </c>
      <c r="C394" s="67" t="s">
        <v>424</v>
      </c>
      <c r="D394" s="57">
        <v>16000</v>
      </c>
      <c r="E394" s="25" t="s">
        <v>321</v>
      </c>
    </row>
    <row r="395" spans="1:5" x14ac:dyDescent="0.25">
      <c r="A395" s="79">
        <v>12</v>
      </c>
      <c r="B395" s="62">
        <v>45631</v>
      </c>
      <c r="C395" s="67" t="s">
        <v>425</v>
      </c>
      <c r="D395" s="57">
        <v>19400</v>
      </c>
      <c r="E395" s="25" t="s">
        <v>321</v>
      </c>
    </row>
    <row r="396" spans="1:5" x14ac:dyDescent="0.25">
      <c r="A396" s="79">
        <v>13</v>
      </c>
      <c r="B396" s="62">
        <v>45631</v>
      </c>
      <c r="C396" s="67" t="s">
        <v>426</v>
      </c>
      <c r="D396" s="57">
        <v>400</v>
      </c>
      <c r="E396" s="25" t="s">
        <v>321</v>
      </c>
    </row>
    <row r="397" spans="1:5" x14ac:dyDescent="0.25">
      <c r="A397" s="79">
        <v>14</v>
      </c>
      <c r="B397" s="62">
        <v>45630</v>
      </c>
      <c r="C397" s="67" t="s">
        <v>427</v>
      </c>
      <c r="D397" s="57">
        <v>700</v>
      </c>
      <c r="E397" s="25" t="s">
        <v>321</v>
      </c>
    </row>
    <row r="398" spans="1:5" x14ac:dyDescent="0.25">
      <c r="A398" s="79">
        <v>15</v>
      </c>
      <c r="B398" s="62">
        <v>45632</v>
      </c>
      <c r="C398" s="67" t="s">
        <v>428</v>
      </c>
      <c r="D398" s="57">
        <v>68900</v>
      </c>
      <c r="E398" s="25" t="s">
        <v>321</v>
      </c>
    </row>
    <row r="399" spans="1:5" x14ac:dyDescent="0.25">
      <c r="A399" s="79">
        <v>16</v>
      </c>
      <c r="B399" s="62">
        <v>45632</v>
      </c>
      <c r="C399" s="67" t="s">
        <v>429</v>
      </c>
      <c r="D399" s="57">
        <v>1125</v>
      </c>
      <c r="E399" s="25" t="s">
        <v>321</v>
      </c>
    </row>
    <row r="400" spans="1:5" x14ac:dyDescent="0.25">
      <c r="A400" s="79">
        <v>17</v>
      </c>
      <c r="B400" s="62">
        <v>45632</v>
      </c>
      <c r="C400" s="67" t="s">
        <v>430</v>
      </c>
      <c r="D400" s="57">
        <v>500</v>
      </c>
      <c r="E400" s="25" t="s">
        <v>321</v>
      </c>
    </row>
    <row r="401" spans="1:5" x14ac:dyDescent="0.25">
      <c r="A401" s="79">
        <v>18</v>
      </c>
      <c r="B401" s="62">
        <v>45635</v>
      </c>
      <c r="C401" s="67" t="s">
        <v>431</v>
      </c>
      <c r="D401" s="57">
        <v>10000</v>
      </c>
      <c r="E401" s="25" t="s">
        <v>321</v>
      </c>
    </row>
    <row r="402" spans="1:5" x14ac:dyDescent="0.25">
      <c r="A402" s="79" t="s">
        <v>432</v>
      </c>
      <c r="B402" s="62">
        <v>45639</v>
      </c>
      <c r="C402" s="67" t="s">
        <v>433</v>
      </c>
      <c r="D402" s="57">
        <v>1167000</v>
      </c>
      <c r="E402" s="25" t="s">
        <v>321</v>
      </c>
    </row>
    <row r="403" spans="1:5" x14ac:dyDescent="0.25">
      <c r="A403" s="79">
        <v>24</v>
      </c>
      <c r="B403" s="62">
        <v>45639</v>
      </c>
      <c r="C403" s="67" t="s">
        <v>434</v>
      </c>
      <c r="D403" s="57">
        <v>6775</v>
      </c>
      <c r="E403" s="25" t="s">
        <v>321</v>
      </c>
    </row>
    <row r="404" spans="1:5" x14ac:dyDescent="0.25">
      <c r="A404" s="79">
        <v>25</v>
      </c>
      <c r="B404" s="62">
        <v>45642</v>
      </c>
      <c r="C404" s="67" t="s">
        <v>435</v>
      </c>
      <c r="D404" s="57">
        <v>55000</v>
      </c>
      <c r="E404" s="25" t="s">
        <v>321</v>
      </c>
    </row>
    <row r="405" spans="1:5" x14ac:dyDescent="0.25">
      <c r="A405" s="79">
        <v>26</v>
      </c>
      <c r="B405" s="62">
        <v>45643</v>
      </c>
      <c r="C405" s="67" t="s">
        <v>436</v>
      </c>
      <c r="D405" s="57">
        <v>192700</v>
      </c>
      <c r="E405" s="25" t="s">
        <v>321</v>
      </c>
    </row>
    <row r="406" spans="1:5" x14ac:dyDescent="0.25">
      <c r="A406" s="79">
        <v>27</v>
      </c>
      <c r="B406" s="62">
        <v>45644</v>
      </c>
      <c r="C406" s="67" t="s">
        <v>437</v>
      </c>
      <c r="D406" s="57">
        <v>214500</v>
      </c>
      <c r="E406" s="25" t="s">
        <v>321</v>
      </c>
    </row>
    <row r="407" spans="1:5" x14ac:dyDescent="0.25">
      <c r="A407" s="79">
        <v>28</v>
      </c>
      <c r="B407" s="62">
        <v>45645</v>
      </c>
      <c r="C407" s="67" t="s">
        <v>438</v>
      </c>
      <c r="D407" s="57">
        <v>33175</v>
      </c>
      <c r="E407" s="25" t="s">
        <v>321</v>
      </c>
    </row>
    <row r="408" spans="1:5" x14ac:dyDescent="0.25">
      <c r="A408" s="79">
        <v>29</v>
      </c>
      <c r="B408" s="62">
        <v>45645</v>
      </c>
      <c r="C408" s="25" t="s">
        <v>439</v>
      </c>
      <c r="D408" s="57">
        <v>5000</v>
      </c>
      <c r="E408" s="25" t="s">
        <v>321</v>
      </c>
    </row>
    <row r="409" spans="1:5" x14ac:dyDescent="0.25">
      <c r="A409" s="79">
        <v>30</v>
      </c>
      <c r="B409" s="80">
        <v>45649</v>
      </c>
      <c r="C409" s="25" t="s">
        <v>440</v>
      </c>
      <c r="D409" s="53">
        <f>25000+22000</f>
        <v>47000</v>
      </c>
      <c r="E409" s="25" t="s">
        <v>321</v>
      </c>
    </row>
    <row r="410" spans="1:5" x14ac:dyDescent="0.25">
      <c r="A410" s="79" t="s">
        <v>441</v>
      </c>
      <c r="B410" s="62">
        <v>45650</v>
      </c>
      <c r="C410" s="25" t="s">
        <v>442</v>
      </c>
      <c r="D410" s="53">
        <v>1167000</v>
      </c>
      <c r="E410" s="25" t="s">
        <v>321</v>
      </c>
    </row>
    <row r="411" spans="1:5" x14ac:dyDescent="0.25">
      <c r="A411" s="79" t="s">
        <v>443</v>
      </c>
      <c r="B411" s="62">
        <v>45650</v>
      </c>
      <c r="C411" s="25" t="s">
        <v>444</v>
      </c>
      <c r="D411" s="53">
        <v>250000</v>
      </c>
      <c r="E411" s="25" t="s">
        <v>321</v>
      </c>
    </row>
    <row r="412" spans="1:5" x14ac:dyDescent="0.25">
      <c r="A412" s="79">
        <v>41</v>
      </c>
      <c r="B412" s="62">
        <v>45650</v>
      </c>
      <c r="C412" s="25" t="s">
        <v>445</v>
      </c>
      <c r="D412" s="53">
        <v>20000</v>
      </c>
      <c r="E412" s="25" t="s">
        <v>321</v>
      </c>
    </row>
    <row r="413" spans="1:5" x14ac:dyDescent="0.25">
      <c r="A413" s="79">
        <v>42</v>
      </c>
      <c r="B413" s="62">
        <v>45650</v>
      </c>
      <c r="C413" s="25" t="s">
        <v>446</v>
      </c>
      <c r="D413" s="53">
        <v>192700</v>
      </c>
      <c r="E413" s="25" t="s">
        <v>321</v>
      </c>
    </row>
    <row r="414" spans="1:5" x14ac:dyDescent="0.25">
      <c r="A414" s="79">
        <v>43</v>
      </c>
      <c r="B414" s="62">
        <v>45650</v>
      </c>
      <c r="C414" s="25" t="s">
        <v>447</v>
      </c>
      <c r="D414" s="53">
        <v>200</v>
      </c>
      <c r="E414" s="25" t="s">
        <v>321</v>
      </c>
    </row>
    <row r="415" spans="1:5" x14ac:dyDescent="0.25">
      <c r="A415" s="81">
        <f>+A414+1</f>
        <v>44</v>
      </c>
      <c r="B415" s="69">
        <v>45650</v>
      </c>
      <c r="C415" s="82" t="s">
        <v>448</v>
      </c>
      <c r="D415" s="53">
        <f>700*2</f>
        <v>1400</v>
      </c>
      <c r="E415" s="25" t="s">
        <v>321</v>
      </c>
    </row>
    <row r="416" spans="1:5" x14ac:dyDescent="0.25">
      <c r="A416" s="79">
        <f>+A415+1</f>
        <v>45</v>
      </c>
      <c r="B416" s="59">
        <v>45650</v>
      </c>
      <c r="C416" s="25" t="s">
        <v>449</v>
      </c>
      <c r="D416" s="53">
        <v>4200</v>
      </c>
      <c r="E416" s="25" t="s">
        <v>321</v>
      </c>
    </row>
    <row r="419" spans="3:3" x14ac:dyDescent="0.25">
      <c r="C419" s="2" t="s">
        <v>460</v>
      </c>
    </row>
  </sheetData>
  <mergeCells count="13">
    <mergeCell ref="A343:E343"/>
    <mergeCell ref="A383:E383"/>
    <mergeCell ref="A167:E167"/>
    <mergeCell ref="A229:E229"/>
    <mergeCell ref="A268:E268"/>
    <mergeCell ref="A282:E282"/>
    <mergeCell ref="A315:E315"/>
    <mergeCell ref="A324:E324"/>
    <mergeCell ref="A1:C1"/>
    <mergeCell ref="A2:C2"/>
    <mergeCell ref="A3:C3"/>
    <mergeCell ref="A6:E6"/>
    <mergeCell ref="A107:E10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28424-25CF-4875-B971-EC61D1CD9204}">
  <sheetPr filterMode="1"/>
  <dimension ref="A1:G415"/>
  <sheetViews>
    <sheetView topLeftCell="A43" workbookViewId="0">
      <selection activeCell="D125" sqref="D8:D125"/>
    </sheetView>
  </sheetViews>
  <sheetFormatPr baseColWidth="10" defaultColWidth="9.1796875" defaultRowHeight="11.5" x14ac:dyDescent="0.25"/>
  <cols>
    <col min="1" max="1" width="13.81640625" style="2" bestFit="1" customWidth="1"/>
    <col min="2" max="2" width="13.7265625" style="2" customWidth="1"/>
    <col min="3" max="3" width="97.36328125" style="2" bestFit="1" customWidth="1"/>
    <col min="4" max="4" width="13.1796875" style="2" bestFit="1" customWidth="1"/>
    <col min="5" max="5" width="22.6328125" style="2" bestFit="1" customWidth="1"/>
    <col min="6" max="6" width="10.1796875" style="2" bestFit="1" customWidth="1"/>
    <col min="7" max="7" width="9.1796875" style="2"/>
    <col min="8" max="9" width="10.81640625" style="2" bestFit="1" customWidth="1"/>
    <col min="10" max="16384" width="9.1796875" style="2"/>
  </cols>
  <sheetData>
    <row r="1" spans="1:5" ht="14.5" customHeight="1" x14ac:dyDescent="0.3">
      <c r="A1" s="1" t="s">
        <v>0</v>
      </c>
      <c r="B1" s="1"/>
      <c r="C1" s="1"/>
    </row>
    <row r="2" spans="1:5" customFormat="1" ht="15.5" x14ac:dyDescent="0.35">
      <c r="A2" s="1" t="s">
        <v>108</v>
      </c>
      <c r="B2" s="1"/>
      <c r="C2" s="1"/>
      <c r="D2" s="2"/>
    </row>
    <row r="3" spans="1:5" customFormat="1" ht="15.5" x14ac:dyDescent="0.35">
      <c r="A3" s="1"/>
      <c r="B3" s="1"/>
      <c r="C3" s="1"/>
      <c r="D3" s="2"/>
    </row>
    <row r="4" spans="1:5" customFormat="1" ht="15.5" x14ac:dyDescent="0.35">
      <c r="A4" s="3"/>
      <c r="B4" s="4"/>
      <c r="C4" s="4"/>
      <c r="D4" s="2"/>
    </row>
    <row r="5" spans="1:5" customFormat="1" ht="15" x14ac:dyDescent="0.35">
      <c r="A5" s="5" t="s">
        <v>1</v>
      </c>
      <c r="B5" s="6" t="s">
        <v>2</v>
      </c>
      <c r="C5" s="6" t="s">
        <v>3</v>
      </c>
      <c r="D5" s="7" t="s">
        <v>4</v>
      </c>
      <c r="E5" s="8" t="s">
        <v>5</v>
      </c>
    </row>
    <row r="6" spans="1:5" customFormat="1" ht="15.5" hidden="1" x14ac:dyDescent="0.35">
      <c r="A6" s="9">
        <v>1</v>
      </c>
      <c r="B6" s="10">
        <v>45356</v>
      </c>
      <c r="C6" s="11" t="s">
        <v>6</v>
      </c>
      <c r="D6" s="12">
        <v>30000</v>
      </c>
      <c r="E6" s="13" t="s">
        <v>7</v>
      </c>
    </row>
    <row r="7" spans="1:5" customFormat="1" ht="15.5" hidden="1" x14ac:dyDescent="0.35">
      <c r="A7" s="9">
        <f t="shared" ref="A7:A70" si="0">+A6+1</f>
        <v>2</v>
      </c>
      <c r="B7" s="10">
        <v>45356</v>
      </c>
      <c r="C7" s="11" t="s">
        <v>8</v>
      </c>
      <c r="D7" s="12">
        <v>15000</v>
      </c>
      <c r="E7" s="13" t="s">
        <v>7</v>
      </c>
    </row>
    <row r="8" spans="1:5" customFormat="1" ht="15.5" x14ac:dyDescent="0.35">
      <c r="A8" s="9">
        <f t="shared" si="0"/>
        <v>3</v>
      </c>
      <c r="B8" s="10">
        <v>45356</v>
      </c>
      <c r="C8" s="11" t="s">
        <v>9</v>
      </c>
      <c r="D8" s="14">
        <v>104000</v>
      </c>
      <c r="E8" s="13" t="s">
        <v>7</v>
      </c>
    </row>
    <row r="9" spans="1:5" customFormat="1" ht="15.5" x14ac:dyDescent="0.35">
      <c r="A9" s="9">
        <f t="shared" si="0"/>
        <v>4</v>
      </c>
      <c r="B9" s="10">
        <v>45356</v>
      </c>
      <c r="C9" s="11" t="s">
        <v>10</v>
      </c>
      <c r="D9" s="14">
        <v>12500</v>
      </c>
      <c r="E9" s="13" t="s">
        <v>7</v>
      </c>
    </row>
    <row r="10" spans="1:5" customFormat="1" ht="15.5" x14ac:dyDescent="0.35">
      <c r="A10" s="9">
        <f t="shared" si="0"/>
        <v>5</v>
      </c>
      <c r="B10" s="10">
        <v>45356</v>
      </c>
      <c r="C10" s="11" t="s">
        <v>11</v>
      </c>
      <c r="D10" s="14">
        <v>12500</v>
      </c>
      <c r="E10" s="13" t="s">
        <v>7</v>
      </c>
    </row>
    <row r="11" spans="1:5" customFormat="1" ht="15.5" hidden="1" x14ac:dyDescent="0.35">
      <c r="A11" s="9">
        <f t="shared" si="0"/>
        <v>6</v>
      </c>
      <c r="B11" s="10">
        <v>45356</v>
      </c>
      <c r="C11" s="11" t="s">
        <v>12</v>
      </c>
      <c r="D11" s="14">
        <v>100000</v>
      </c>
      <c r="E11" s="13" t="s">
        <v>7</v>
      </c>
    </row>
    <row r="12" spans="1:5" customFormat="1" ht="15.5" hidden="1" x14ac:dyDescent="0.35">
      <c r="A12" s="9">
        <f t="shared" si="0"/>
        <v>7</v>
      </c>
      <c r="B12" s="10">
        <v>45356</v>
      </c>
      <c r="C12" s="11" t="s">
        <v>13</v>
      </c>
      <c r="D12" s="14">
        <v>5000</v>
      </c>
      <c r="E12" s="13" t="s">
        <v>7</v>
      </c>
    </row>
    <row r="13" spans="1:5" customFormat="1" ht="15.5" x14ac:dyDescent="0.35">
      <c r="A13" s="9">
        <f t="shared" si="0"/>
        <v>8</v>
      </c>
      <c r="B13" s="10">
        <v>45356</v>
      </c>
      <c r="C13" s="11" t="s">
        <v>14</v>
      </c>
      <c r="D13" s="14">
        <v>1900</v>
      </c>
      <c r="E13" s="13" t="s">
        <v>7</v>
      </c>
    </row>
    <row r="14" spans="1:5" customFormat="1" ht="15.5" hidden="1" x14ac:dyDescent="0.35">
      <c r="A14" s="9">
        <f t="shared" si="0"/>
        <v>9</v>
      </c>
      <c r="B14" s="10">
        <v>45356</v>
      </c>
      <c r="C14" s="11" t="s">
        <v>15</v>
      </c>
      <c r="D14" s="14">
        <v>500</v>
      </c>
      <c r="E14" s="13" t="s">
        <v>7</v>
      </c>
    </row>
    <row r="15" spans="1:5" customFormat="1" ht="15.5" hidden="1" x14ac:dyDescent="0.35">
      <c r="A15" s="9">
        <f t="shared" si="0"/>
        <v>10</v>
      </c>
      <c r="B15" s="10">
        <v>45357</v>
      </c>
      <c r="C15" s="11" t="s">
        <v>16</v>
      </c>
      <c r="D15" s="14">
        <v>600</v>
      </c>
      <c r="E15" s="13" t="s">
        <v>7</v>
      </c>
    </row>
    <row r="16" spans="1:5" customFormat="1" ht="15.5" hidden="1" x14ac:dyDescent="0.35">
      <c r="A16" s="9">
        <f t="shared" si="0"/>
        <v>11</v>
      </c>
      <c r="B16" s="10">
        <v>45357</v>
      </c>
      <c r="C16" s="11" t="s">
        <v>17</v>
      </c>
      <c r="D16" s="14">
        <v>3000</v>
      </c>
      <c r="E16" s="13" t="s">
        <v>7</v>
      </c>
    </row>
    <row r="17" spans="1:5" customFormat="1" ht="15.5" hidden="1" x14ac:dyDescent="0.35">
      <c r="A17" s="9">
        <f t="shared" si="0"/>
        <v>12</v>
      </c>
      <c r="B17" s="10">
        <v>45357</v>
      </c>
      <c r="C17" s="11" t="s">
        <v>18</v>
      </c>
      <c r="D17" s="14">
        <v>500</v>
      </c>
      <c r="E17" s="13" t="s">
        <v>7</v>
      </c>
    </row>
    <row r="18" spans="1:5" customFormat="1" ht="15.5" hidden="1" x14ac:dyDescent="0.35">
      <c r="A18" s="9">
        <f t="shared" si="0"/>
        <v>13</v>
      </c>
      <c r="B18" s="10">
        <v>45357</v>
      </c>
      <c r="C18" s="11" t="s">
        <v>19</v>
      </c>
      <c r="D18" s="14">
        <v>10000</v>
      </c>
      <c r="E18" s="13" t="s">
        <v>7</v>
      </c>
    </row>
    <row r="19" spans="1:5" customFormat="1" ht="15.5" hidden="1" x14ac:dyDescent="0.35">
      <c r="A19" s="9">
        <f t="shared" si="0"/>
        <v>14</v>
      </c>
      <c r="B19" s="10">
        <v>45358</v>
      </c>
      <c r="C19" s="11" t="s">
        <v>20</v>
      </c>
      <c r="D19" s="14">
        <v>7500</v>
      </c>
      <c r="E19" s="13" t="s">
        <v>7</v>
      </c>
    </row>
    <row r="20" spans="1:5" customFormat="1" ht="15.5" hidden="1" x14ac:dyDescent="0.35">
      <c r="A20" s="9">
        <f t="shared" si="0"/>
        <v>15</v>
      </c>
      <c r="B20" s="10">
        <v>45358</v>
      </c>
      <c r="C20" s="11" t="s">
        <v>21</v>
      </c>
      <c r="D20" s="14">
        <v>400000</v>
      </c>
      <c r="E20" s="13" t="s">
        <v>7</v>
      </c>
    </row>
    <row r="21" spans="1:5" customFormat="1" ht="15.5" hidden="1" x14ac:dyDescent="0.35">
      <c r="A21" s="9">
        <f t="shared" si="0"/>
        <v>16</v>
      </c>
      <c r="B21" s="10">
        <v>45358</v>
      </c>
      <c r="C21" s="11" t="s">
        <v>13</v>
      </c>
      <c r="D21" s="14">
        <f>5000+150</f>
        <v>5150</v>
      </c>
      <c r="E21" s="13" t="s">
        <v>7</v>
      </c>
    </row>
    <row r="22" spans="1:5" customFormat="1" ht="15.5" hidden="1" x14ac:dyDescent="0.35">
      <c r="A22" s="9" t="s">
        <v>22</v>
      </c>
      <c r="B22" s="10">
        <v>45358</v>
      </c>
      <c r="C22" s="11" t="s">
        <v>23</v>
      </c>
      <c r="D22" s="14">
        <f>175000+80000+70000</f>
        <v>325000</v>
      </c>
      <c r="E22" s="13" t="s">
        <v>7</v>
      </c>
    </row>
    <row r="23" spans="1:5" customFormat="1" ht="15.5" hidden="1" x14ac:dyDescent="0.35">
      <c r="A23" s="9">
        <v>20</v>
      </c>
      <c r="B23" s="10">
        <v>45358</v>
      </c>
      <c r="C23" s="11" t="s">
        <v>24</v>
      </c>
      <c r="D23" s="14">
        <v>20000</v>
      </c>
      <c r="E23" s="13" t="s">
        <v>7</v>
      </c>
    </row>
    <row r="24" spans="1:5" customFormat="1" ht="15.5" hidden="1" x14ac:dyDescent="0.35">
      <c r="A24" s="9">
        <f t="shared" si="0"/>
        <v>21</v>
      </c>
      <c r="B24" s="10">
        <v>45358</v>
      </c>
      <c r="C24" s="11" t="s">
        <v>25</v>
      </c>
      <c r="D24" s="14">
        <v>20000</v>
      </c>
      <c r="E24" s="13" t="s">
        <v>7</v>
      </c>
    </row>
    <row r="25" spans="1:5" customFormat="1" ht="15.5" hidden="1" x14ac:dyDescent="0.35">
      <c r="A25" s="9">
        <f t="shared" si="0"/>
        <v>22</v>
      </c>
      <c r="B25" s="10">
        <v>45359</v>
      </c>
      <c r="C25" s="11" t="s">
        <v>26</v>
      </c>
      <c r="D25" s="14">
        <v>1300</v>
      </c>
      <c r="E25" s="13" t="s">
        <v>7</v>
      </c>
    </row>
    <row r="26" spans="1:5" customFormat="1" ht="15.5" hidden="1" x14ac:dyDescent="0.35">
      <c r="A26" s="9">
        <f t="shared" si="0"/>
        <v>23</v>
      </c>
      <c r="B26" s="10">
        <v>45363</v>
      </c>
      <c r="C26" s="11" t="s">
        <v>27</v>
      </c>
      <c r="D26" s="14">
        <v>7000</v>
      </c>
      <c r="E26" s="13" t="s">
        <v>7</v>
      </c>
    </row>
    <row r="27" spans="1:5" customFormat="1" ht="15.5" hidden="1" x14ac:dyDescent="0.35">
      <c r="A27" s="9">
        <f t="shared" si="0"/>
        <v>24</v>
      </c>
      <c r="B27" s="10">
        <v>45363</v>
      </c>
      <c r="C27" s="11" t="s">
        <v>28</v>
      </c>
      <c r="D27" s="14">
        <f>2000+150+11900+200</f>
        <v>14250</v>
      </c>
      <c r="E27" s="13" t="s">
        <v>7</v>
      </c>
    </row>
    <row r="28" spans="1:5" customFormat="1" ht="15.5" hidden="1" x14ac:dyDescent="0.35">
      <c r="A28" s="9">
        <f t="shared" si="0"/>
        <v>25</v>
      </c>
      <c r="B28" s="10">
        <v>45364</v>
      </c>
      <c r="C28" s="11" t="s">
        <v>29</v>
      </c>
      <c r="D28" s="14">
        <v>2200</v>
      </c>
      <c r="E28" s="13" t="s">
        <v>7</v>
      </c>
    </row>
    <row r="29" spans="1:5" customFormat="1" ht="15.5" x14ac:dyDescent="0.35">
      <c r="A29" s="9">
        <f t="shared" si="0"/>
        <v>26</v>
      </c>
      <c r="B29" s="10">
        <v>45365</v>
      </c>
      <c r="C29" s="11" t="s">
        <v>30</v>
      </c>
      <c r="D29" s="14">
        <f>100000+600000</f>
        <v>700000</v>
      </c>
      <c r="E29" s="13" t="s">
        <v>7</v>
      </c>
    </row>
    <row r="30" spans="1:5" customFormat="1" ht="15.5" x14ac:dyDescent="0.35">
      <c r="A30" s="9">
        <f t="shared" si="0"/>
        <v>27</v>
      </c>
      <c r="B30" s="10">
        <v>45365</v>
      </c>
      <c r="C30" s="11" t="s">
        <v>31</v>
      </c>
      <c r="D30" s="14">
        <v>80000</v>
      </c>
      <c r="E30" s="13" t="s">
        <v>7</v>
      </c>
    </row>
    <row r="31" spans="1:5" customFormat="1" ht="15.5" x14ac:dyDescent="0.35">
      <c r="A31" s="9">
        <f t="shared" si="0"/>
        <v>28</v>
      </c>
      <c r="B31" s="10">
        <v>45365</v>
      </c>
      <c r="C31" s="11" t="s">
        <v>32</v>
      </c>
      <c r="D31" s="14">
        <v>12100</v>
      </c>
      <c r="E31" s="13" t="s">
        <v>7</v>
      </c>
    </row>
    <row r="32" spans="1:5" customFormat="1" ht="15.5" hidden="1" x14ac:dyDescent="0.35">
      <c r="A32" s="9">
        <f t="shared" si="0"/>
        <v>29</v>
      </c>
      <c r="B32" s="10">
        <v>45365</v>
      </c>
      <c r="C32" s="11" t="s">
        <v>33</v>
      </c>
      <c r="D32" s="14">
        <v>5950</v>
      </c>
      <c r="E32" s="13" t="s">
        <v>7</v>
      </c>
    </row>
    <row r="33" spans="1:5" customFormat="1" ht="15.5" hidden="1" x14ac:dyDescent="0.35">
      <c r="A33" s="9">
        <f t="shared" si="0"/>
        <v>30</v>
      </c>
      <c r="B33" s="10">
        <v>45365</v>
      </c>
      <c r="C33" s="11" t="s">
        <v>34</v>
      </c>
      <c r="D33" s="14">
        <v>3000</v>
      </c>
      <c r="E33" s="13" t="s">
        <v>7</v>
      </c>
    </row>
    <row r="34" spans="1:5" customFormat="1" ht="15.5" hidden="1" x14ac:dyDescent="0.35">
      <c r="A34" s="9">
        <f t="shared" si="0"/>
        <v>31</v>
      </c>
      <c r="B34" s="10">
        <v>45365</v>
      </c>
      <c r="C34" s="11" t="s">
        <v>35</v>
      </c>
      <c r="D34" s="14">
        <v>274125</v>
      </c>
      <c r="E34" s="13" t="s">
        <v>7</v>
      </c>
    </row>
    <row r="35" spans="1:5" customFormat="1" ht="15.5" hidden="1" x14ac:dyDescent="0.35">
      <c r="A35" s="9">
        <f t="shared" si="0"/>
        <v>32</v>
      </c>
      <c r="B35" s="10">
        <v>45365</v>
      </c>
      <c r="C35" s="11" t="s">
        <v>36</v>
      </c>
      <c r="D35" s="14">
        <f>2000+5000</f>
        <v>7000</v>
      </c>
      <c r="E35" s="13" t="s">
        <v>7</v>
      </c>
    </row>
    <row r="36" spans="1:5" customFormat="1" ht="15.5" hidden="1" x14ac:dyDescent="0.35">
      <c r="A36" s="9">
        <f t="shared" si="0"/>
        <v>33</v>
      </c>
      <c r="B36" s="10">
        <v>45365</v>
      </c>
      <c r="C36" s="11" t="s">
        <v>37</v>
      </c>
      <c r="D36" s="15">
        <v>5150</v>
      </c>
      <c r="E36" s="13" t="s">
        <v>7</v>
      </c>
    </row>
    <row r="37" spans="1:5" customFormat="1" ht="15.5" hidden="1" x14ac:dyDescent="0.35">
      <c r="A37" s="9">
        <f t="shared" si="0"/>
        <v>34</v>
      </c>
      <c r="B37" s="10">
        <v>45365</v>
      </c>
      <c r="C37" s="11" t="s">
        <v>38</v>
      </c>
      <c r="D37" s="16">
        <v>5000</v>
      </c>
      <c r="E37" s="13" t="s">
        <v>7</v>
      </c>
    </row>
    <row r="38" spans="1:5" customFormat="1" ht="15.5" hidden="1" x14ac:dyDescent="0.35">
      <c r="A38" s="9">
        <f t="shared" si="0"/>
        <v>35</v>
      </c>
      <c r="B38" s="10">
        <v>45366</v>
      </c>
      <c r="C38" s="11" t="s">
        <v>39</v>
      </c>
      <c r="D38" s="14">
        <v>55000</v>
      </c>
      <c r="E38" s="13" t="s">
        <v>7</v>
      </c>
    </row>
    <row r="39" spans="1:5" customFormat="1" ht="15.5" hidden="1" x14ac:dyDescent="0.35">
      <c r="A39" s="9">
        <f t="shared" si="0"/>
        <v>36</v>
      </c>
      <c r="B39" s="10">
        <v>45366</v>
      </c>
      <c r="C39" s="11" t="s">
        <v>40</v>
      </c>
      <c r="D39" s="14">
        <v>55000</v>
      </c>
      <c r="E39" s="13" t="s">
        <v>7</v>
      </c>
    </row>
    <row r="40" spans="1:5" customFormat="1" ht="15.5" hidden="1" x14ac:dyDescent="0.35">
      <c r="A40" s="9">
        <f t="shared" si="0"/>
        <v>37</v>
      </c>
      <c r="B40" s="10">
        <v>45366</v>
      </c>
      <c r="C40" s="11" t="s">
        <v>41</v>
      </c>
      <c r="D40" s="14">
        <v>250000</v>
      </c>
      <c r="E40" s="13" t="s">
        <v>7</v>
      </c>
    </row>
    <row r="41" spans="1:5" customFormat="1" ht="15.5" hidden="1" x14ac:dyDescent="0.35">
      <c r="A41" s="9">
        <f t="shared" si="0"/>
        <v>38</v>
      </c>
      <c r="B41" s="10">
        <v>45366</v>
      </c>
      <c r="C41" s="11" t="s">
        <v>42</v>
      </c>
      <c r="D41" s="14">
        <v>25000</v>
      </c>
      <c r="E41" s="13" t="s">
        <v>7</v>
      </c>
    </row>
    <row r="42" spans="1:5" customFormat="1" ht="15.5" hidden="1" x14ac:dyDescent="0.35">
      <c r="A42" s="9">
        <f t="shared" si="0"/>
        <v>39</v>
      </c>
      <c r="B42" s="10">
        <v>45366</v>
      </c>
      <c r="C42" s="11" t="s">
        <v>43</v>
      </c>
      <c r="D42" s="14">
        <v>8000</v>
      </c>
      <c r="E42" s="13" t="s">
        <v>7</v>
      </c>
    </row>
    <row r="43" spans="1:5" customFormat="1" ht="15.5" x14ac:dyDescent="0.35">
      <c r="A43" s="9">
        <f t="shared" si="0"/>
        <v>40</v>
      </c>
      <c r="B43" s="10">
        <v>45366</v>
      </c>
      <c r="C43" s="11" t="s">
        <v>44</v>
      </c>
      <c r="D43" s="14">
        <v>15000</v>
      </c>
      <c r="E43" s="13" t="s">
        <v>7</v>
      </c>
    </row>
    <row r="44" spans="1:5" customFormat="1" ht="15.5" x14ac:dyDescent="0.35">
      <c r="A44" s="9">
        <f t="shared" si="0"/>
        <v>41</v>
      </c>
      <c r="B44" s="10">
        <v>45366</v>
      </c>
      <c r="C44" s="11" t="s">
        <v>45</v>
      </c>
      <c r="D44" s="14">
        <v>15000</v>
      </c>
      <c r="E44" s="13" t="s">
        <v>7</v>
      </c>
    </row>
    <row r="45" spans="1:5" customFormat="1" ht="15.5" x14ac:dyDescent="0.35">
      <c r="A45" s="17" t="s">
        <v>46</v>
      </c>
      <c r="B45" s="10">
        <v>45366</v>
      </c>
      <c r="C45" s="11" t="s">
        <v>47</v>
      </c>
      <c r="D45" s="14">
        <f>75000*4</f>
        <v>300000</v>
      </c>
      <c r="E45" s="13" t="s">
        <v>7</v>
      </c>
    </row>
    <row r="46" spans="1:5" customFormat="1" ht="15.5" hidden="1" x14ac:dyDescent="0.35">
      <c r="A46" s="9">
        <v>44</v>
      </c>
      <c r="B46" s="18">
        <v>45366</v>
      </c>
      <c r="C46" s="19" t="s">
        <v>48</v>
      </c>
      <c r="D46" s="15">
        <v>1000</v>
      </c>
      <c r="E46" s="13" t="s">
        <v>7</v>
      </c>
    </row>
    <row r="47" spans="1:5" customFormat="1" ht="15.5" hidden="1" x14ac:dyDescent="0.35">
      <c r="A47" s="9">
        <f t="shared" si="0"/>
        <v>45</v>
      </c>
      <c r="B47" s="10">
        <v>45366</v>
      </c>
      <c r="C47" s="11" t="s">
        <v>49</v>
      </c>
      <c r="D47" s="14">
        <v>50000</v>
      </c>
      <c r="E47" s="13" t="s">
        <v>7</v>
      </c>
    </row>
    <row r="48" spans="1:5" customFormat="1" ht="15.5" hidden="1" x14ac:dyDescent="0.35">
      <c r="A48" s="9">
        <f t="shared" si="0"/>
        <v>46</v>
      </c>
      <c r="B48" s="10">
        <v>45367</v>
      </c>
      <c r="C48" s="11" t="s">
        <v>50</v>
      </c>
      <c r="D48" s="14">
        <f>400+800+400+700+400</f>
        <v>2700</v>
      </c>
      <c r="E48" s="13" t="s">
        <v>7</v>
      </c>
    </row>
    <row r="49" spans="1:5" customFormat="1" ht="15.5" hidden="1" x14ac:dyDescent="0.35">
      <c r="A49" s="9">
        <f t="shared" si="0"/>
        <v>47</v>
      </c>
      <c r="B49" s="10">
        <v>45368</v>
      </c>
      <c r="C49" s="11" t="s">
        <v>51</v>
      </c>
      <c r="D49" s="14">
        <v>10000</v>
      </c>
      <c r="E49" s="13" t="s">
        <v>7</v>
      </c>
    </row>
    <row r="50" spans="1:5" customFormat="1" ht="15.5" hidden="1" x14ac:dyDescent="0.35">
      <c r="A50" s="9">
        <f t="shared" si="0"/>
        <v>48</v>
      </c>
      <c r="B50" s="10">
        <v>45369</v>
      </c>
      <c r="C50" s="11" t="s">
        <v>52</v>
      </c>
      <c r="D50" s="14">
        <v>35000</v>
      </c>
      <c r="E50" s="13" t="s">
        <v>7</v>
      </c>
    </row>
    <row r="51" spans="1:5" customFormat="1" ht="15.5" hidden="1" x14ac:dyDescent="0.35">
      <c r="A51" s="9">
        <f t="shared" si="0"/>
        <v>49</v>
      </c>
      <c r="B51" s="10">
        <v>45369</v>
      </c>
      <c r="C51" s="11" t="s">
        <v>53</v>
      </c>
      <c r="D51" s="14">
        <v>6700</v>
      </c>
      <c r="E51" s="13" t="s">
        <v>7</v>
      </c>
    </row>
    <row r="52" spans="1:5" customFormat="1" ht="15.5" hidden="1" x14ac:dyDescent="0.35">
      <c r="A52" s="9">
        <f t="shared" si="0"/>
        <v>50</v>
      </c>
      <c r="B52" s="10">
        <v>45369</v>
      </c>
      <c r="C52" s="11" t="s">
        <v>54</v>
      </c>
      <c r="D52" s="14">
        <v>10500</v>
      </c>
      <c r="E52" s="13" t="s">
        <v>7</v>
      </c>
    </row>
    <row r="53" spans="1:5" customFormat="1" ht="15.5" hidden="1" x14ac:dyDescent="0.35">
      <c r="A53" s="9">
        <v>51</v>
      </c>
      <c r="B53" s="10">
        <v>45369</v>
      </c>
      <c r="C53" s="11" t="s">
        <v>55</v>
      </c>
      <c r="D53" s="14">
        <v>10000</v>
      </c>
      <c r="E53" s="13" t="s">
        <v>7</v>
      </c>
    </row>
    <row r="54" spans="1:5" customFormat="1" ht="15.5" x14ac:dyDescent="0.35">
      <c r="A54" s="9">
        <f t="shared" si="0"/>
        <v>52</v>
      </c>
      <c r="B54" s="10">
        <v>45369</v>
      </c>
      <c r="C54" s="11" t="s">
        <v>56</v>
      </c>
      <c r="D54" s="14">
        <f>11900+200</f>
        <v>12100</v>
      </c>
      <c r="E54" s="13" t="s">
        <v>7</v>
      </c>
    </row>
    <row r="55" spans="1:5" customFormat="1" ht="15.5" hidden="1" x14ac:dyDescent="0.35">
      <c r="A55" s="9">
        <f t="shared" si="0"/>
        <v>53</v>
      </c>
      <c r="B55" s="10">
        <v>45370</v>
      </c>
      <c r="C55" s="11" t="s">
        <v>57</v>
      </c>
      <c r="D55" s="14">
        <v>5150</v>
      </c>
      <c r="E55" s="13" t="s">
        <v>7</v>
      </c>
    </row>
    <row r="56" spans="1:5" customFormat="1" ht="15.5" hidden="1" x14ac:dyDescent="0.35">
      <c r="A56" s="9">
        <f t="shared" si="0"/>
        <v>54</v>
      </c>
      <c r="B56" s="10">
        <v>45369</v>
      </c>
      <c r="C56" s="11" t="s">
        <v>58</v>
      </c>
      <c r="D56" s="20">
        <v>10000</v>
      </c>
      <c r="E56" s="13" t="s">
        <v>7</v>
      </c>
    </row>
    <row r="57" spans="1:5" customFormat="1" ht="15.5" hidden="1" x14ac:dyDescent="0.35">
      <c r="A57" s="9">
        <f t="shared" si="0"/>
        <v>55</v>
      </c>
      <c r="B57" s="10">
        <v>45370</v>
      </c>
      <c r="C57" s="11" t="s">
        <v>59</v>
      </c>
      <c r="D57" s="14">
        <v>6000</v>
      </c>
      <c r="E57" s="13" t="s">
        <v>7</v>
      </c>
    </row>
    <row r="58" spans="1:5" customFormat="1" ht="15.5" hidden="1" x14ac:dyDescent="0.35">
      <c r="A58" s="9">
        <f t="shared" si="0"/>
        <v>56</v>
      </c>
      <c r="B58" s="10">
        <v>45370</v>
      </c>
      <c r="C58" s="11" t="s">
        <v>60</v>
      </c>
      <c r="D58" s="14">
        <f>13198+18925</f>
        <v>32123</v>
      </c>
      <c r="E58" s="13" t="s">
        <v>7</v>
      </c>
    </row>
    <row r="59" spans="1:5" customFormat="1" ht="15.5" hidden="1" x14ac:dyDescent="0.35">
      <c r="A59" s="9">
        <f t="shared" si="0"/>
        <v>57</v>
      </c>
      <c r="B59" s="10">
        <v>45370</v>
      </c>
      <c r="C59" s="11" t="s">
        <v>61</v>
      </c>
      <c r="D59" s="14">
        <v>14400</v>
      </c>
      <c r="E59" s="13" t="s">
        <v>7</v>
      </c>
    </row>
    <row r="60" spans="1:5" customFormat="1" ht="15.5" hidden="1" x14ac:dyDescent="0.35">
      <c r="A60" s="9">
        <f t="shared" si="0"/>
        <v>58</v>
      </c>
      <c r="B60" s="10">
        <v>45371</v>
      </c>
      <c r="C60" s="11" t="s">
        <v>62</v>
      </c>
      <c r="D60" s="14">
        <v>19500</v>
      </c>
      <c r="E60" s="13" t="s">
        <v>7</v>
      </c>
    </row>
    <row r="61" spans="1:5" customFormat="1" ht="15.5" hidden="1" x14ac:dyDescent="0.35">
      <c r="A61" s="9">
        <f t="shared" si="0"/>
        <v>59</v>
      </c>
      <c r="B61" s="10">
        <v>45371</v>
      </c>
      <c r="C61" s="11" t="s">
        <v>63</v>
      </c>
      <c r="D61" s="14">
        <f>136800+2500</f>
        <v>139300</v>
      </c>
      <c r="E61" s="13" t="s">
        <v>7</v>
      </c>
    </row>
    <row r="62" spans="1:5" customFormat="1" ht="15.5" hidden="1" x14ac:dyDescent="0.35">
      <c r="A62" s="9">
        <f t="shared" si="0"/>
        <v>60</v>
      </c>
      <c r="B62" s="10">
        <v>45371</v>
      </c>
      <c r="C62" s="11" t="s">
        <v>64</v>
      </c>
      <c r="D62" s="14">
        <v>31500</v>
      </c>
      <c r="E62" s="13" t="s">
        <v>7</v>
      </c>
    </row>
    <row r="63" spans="1:5" customFormat="1" ht="15.5" hidden="1" x14ac:dyDescent="0.35">
      <c r="A63" s="9">
        <f t="shared" si="0"/>
        <v>61</v>
      </c>
      <c r="B63" s="10">
        <v>45371</v>
      </c>
      <c r="C63" s="11" t="s">
        <v>65</v>
      </c>
      <c r="D63" s="14">
        <v>25000</v>
      </c>
      <c r="E63" s="13" t="s">
        <v>7</v>
      </c>
    </row>
    <row r="64" spans="1:5" customFormat="1" ht="15.5" hidden="1" x14ac:dyDescent="0.35">
      <c r="A64" s="9">
        <f t="shared" si="0"/>
        <v>62</v>
      </c>
      <c r="B64" s="10">
        <v>45371</v>
      </c>
      <c r="C64" s="11" t="s">
        <v>66</v>
      </c>
      <c r="D64" s="14">
        <v>10000</v>
      </c>
      <c r="E64" s="13" t="s">
        <v>7</v>
      </c>
    </row>
    <row r="65" spans="1:5" customFormat="1" ht="15.5" hidden="1" x14ac:dyDescent="0.35">
      <c r="A65" s="9">
        <f t="shared" si="0"/>
        <v>63</v>
      </c>
      <c r="B65" s="10">
        <v>45371</v>
      </c>
      <c r="C65" s="11" t="s">
        <v>67</v>
      </c>
      <c r="D65" s="14">
        <v>1000</v>
      </c>
      <c r="E65" s="13" t="s">
        <v>7</v>
      </c>
    </row>
    <row r="66" spans="1:5" customFormat="1" ht="15.5" hidden="1" x14ac:dyDescent="0.35">
      <c r="A66" s="9">
        <f t="shared" si="0"/>
        <v>64</v>
      </c>
      <c r="B66" s="10">
        <v>45372</v>
      </c>
      <c r="C66" s="11" t="s">
        <v>68</v>
      </c>
      <c r="D66" s="14">
        <v>12400</v>
      </c>
      <c r="E66" s="13" t="s">
        <v>7</v>
      </c>
    </row>
    <row r="67" spans="1:5" customFormat="1" ht="15.5" hidden="1" x14ac:dyDescent="0.35">
      <c r="A67" s="9">
        <f t="shared" si="0"/>
        <v>65</v>
      </c>
      <c r="B67" s="10">
        <v>45372</v>
      </c>
      <c r="C67" s="11" t="s">
        <v>69</v>
      </c>
      <c r="D67" s="14">
        <v>5100</v>
      </c>
      <c r="E67" s="13" t="s">
        <v>7</v>
      </c>
    </row>
    <row r="68" spans="1:5" customFormat="1" ht="15.5" hidden="1" x14ac:dyDescent="0.35">
      <c r="A68" s="9">
        <f t="shared" si="0"/>
        <v>66</v>
      </c>
      <c r="B68" s="10">
        <v>45372</v>
      </c>
      <c r="C68" s="11" t="s">
        <v>70</v>
      </c>
      <c r="D68" s="14">
        <v>22300</v>
      </c>
      <c r="E68" s="13" t="s">
        <v>7</v>
      </c>
    </row>
    <row r="69" spans="1:5" customFormat="1" ht="15.5" hidden="1" x14ac:dyDescent="0.35">
      <c r="A69" s="9">
        <f t="shared" si="0"/>
        <v>67</v>
      </c>
      <c r="B69" s="10">
        <v>45373</v>
      </c>
      <c r="C69" s="11" t="s">
        <v>71</v>
      </c>
      <c r="D69" s="14">
        <v>1450000</v>
      </c>
      <c r="E69" s="13" t="s">
        <v>7</v>
      </c>
    </row>
    <row r="70" spans="1:5" customFormat="1" ht="15.5" hidden="1" x14ac:dyDescent="0.35">
      <c r="A70" s="9">
        <f t="shared" si="0"/>
        <v>68</v>
      </c>
      <c r="B70" s="10">
        <v>45373</v>
      </c>
      <c r="C70" s="11" t="s">
        <v>72</v>
      </c>
      <c r="D70" s="14">
        <v>11800</v>
      </c>
      <c r="E70" s="13" t="s">
        <v>7</v>
      </c>
    </row>
    <row r="71" spans="1:5" customFormat="1" ht="15.5" hidden="1" x14ac:dyDescent="0.35">
      <c r="A71" s="9">
        <f t="shared" ref="A71:A105" si="1">+A70+1</f>
        <v>69</v>
      </c>
      <c r="B71" s="10">
        <v>45373</v>
      </c>
      <c r="C71" s="11" t="s">
        <v>73</v>
      </c>
      <c r="D71" s="14">
        <v>17500</v>
      </c>
      <c r="E71" s="13" t="s">
        <v>7</v>
      </c>
    </row>
    <row r="72" spans="1:5" customFormat="1" ht="15.5" x14ac:dyDescent="0.35">
      <c r="A72" s="9">
        <f t="shared" si="1"/>
        <v>70</v>
      </c>
      <c r="B72" s="10">
        <v>45374</v>
      </c>
      <c r="C72" s="11" t="s">
        <v>74</v>
      </c>
      <c r="D72" s="14">
        <f>11900+200</f>
        <v>12100</v>
      </c>
      <c r="E72" s="13" t="s">
        <v>7</v>
      </c>
    </row>
    <row r="73" spans="1:5" customFormat="1" ht="15.5" x14ac:dyDescent="0.35">
      <c r="A73" s="9">
        <f t="shared" si="1"/>
        <v>71</v>
      </c>
      <c r="B73" s="10">
        <v>45374</v>
      </c>
      <c r="C73" s="11" t="s">
        <v>75</v>
      </c>
      <c r="D73" s="14">
        <f>10000+200</f>
        <v>10200</v>
      </c>
      <c r="E73" s="13" t="s">
        <v>7</v>
      </c>
    </row>
    <row r="74" spans="1:5" customFormat="1" ht="15.5" hidden="1" x14ac:dyDescent="0.35">
      <c r="A74" s="9">
        <f t="shared" si="1"/>
        <v>72</v>
      </c>
      <c r="B74" s="10">
        <v>45374</v>
      </c>
      <c r="C74" s="11" t="s">
        <v>76</v>
      </c>
      <c r="D74" s="14">
        <v>25000</v>
      </c>
      <c r="E74" s="13" t="s">
        <v>7</v>
      </c>
    </row>
    <row r="75" spans="1:5" customFormat="1" ht="15.5" hidden="1" x14ac:dyDescent="0.35">
      <c r="A75" s="9">
        <f t="shared" si="1"/>
        <v>73</v>
      </c>
      <c r="B75" s="10">
        <v>45376</v>
      </c>
      <c r="C75" s="11" t="s">
        <v>77</v>
      </c>
      <c r="D75" s="14">
        <v>8700</v>
      </c>
      <c r="E75" s="13" t="s">
        <v>7</v>
      </c>
    </row>
    <row r="76" spans="1:5" customFormat="1" ht="15.5" hidden="1" x14ac:dyDescent="0.35">
      <c r="A76" s="9">
        <f t="shared" si="1"/>
        <v>74</v>
      </c>
      <c r="B76" s="10">
        <v>45376</v>
      </c>
      <c r="C76" s="11" t="s">
        <v>78</v>
      </c>
      <c r="D76" s="14">
        <v>5500</v>
      </c>
      <c r="E76" s="13" t="s">
        <v>7</v>
      </c>
    </row>
    <row r="77" spans="1:5" customFormat="1" ht="15.5" hidden="1" x14ac:dyDescent="0.35">
      <c r="A77" s="9">
        <f t="shared" si="1"/>
        <v>75</v>
      </c>
      <c r="B77" s="10">
        <v>45376</v>
      </c>
      <c r="C77" s="11" t="s">
        <v>79</v>
      </c>
      <c r="D77" s="14">
        <v>35000</v>
      </c>
      <c r="E77" s="13" t="s">
        <v>7</v>
      </c>
    </row>
    <row r="78" spans="1:5" customFormat="1" ht="15.5" hidden="1" x14ac:dyDescent="0.35">
      <c r="A78" s="9">
        <f t="shared" si="1"/>
        <v>76</v>
      </c>
      <c r="B78" s="10">
        <v>45377</v>
      </c>
      <c r="C78" s="11" t="s">
        <v>80</v>
      </c>
      <c r="D78" s="14">
        <v>99250</v>
      </c>
      <c r="E78" s="13" t="s">
        <v>7</v>
      </c>
    </row>
    <row r="79" spans="1:5" customFormat="1" ht="15.5" hidden="1" x14ac:dyDescent="0.35">
      <c r="A79" s="9">
        <f t="shared" si="1"/>
        <v>77</v>
      </c>
      <c r="B79" s="10">
        <v>45377</v>
      </c>
      <c r="C79" s="11" t="s">
        <v>81</v>
      </c>
      <c r="D79" s="14">
        <v>28000</v>
      </c>
      <c r="E79" s="13" t="s">
        <v>7</v>
      </c>
    </row>
    <row r="80" spans="1:5" customFormat="1" ht="15.5" hidden="1" x14ac:dyDescent="0.35">
      <c r="A80" s="9">
        <f t="shared" si="1"/>
        <v>78</v>
      </c>
      <c r="B80" s="10">
        <v>45379</v>
      </c>
      <c r="C80" s="11" t="s">
        <v>82</v>
      </c>
      <c r="D80" s="14">
        <v>8000</v>
      </c>
      <c r="E80" s="13" t="s">
        <v>7</v>
      </c>
    </row>
    <row r="81" spans="1:5" customFormat="1" ht="15.5" hidden="1" x14ac:dyDescent="0.35">
      <c r="A81" s="9">
        <f t="shared" si="1"/>
        <v>79</v>
      </c>
      <c r="B81" s="10">
        <v>45379</v>
      </c>
      <c r="C81" s="11" t="s">
        <v>83</v>
      </c>
      <c r="D81" s="14">
        <v>20000</v>
      </c>
      <c r="E81" s="13" t="s">
        <v>7</v>
      </c>
    </row>
    <row r="82" spans="1:5" customFormat="1" ht="15.5" hidden="1" x14ac:dyDescent="0.35">
      <c r="A82" s="9">
        <f t="shared" si="1"/>
        <v>80</v>
      </c>
      <c r="B82" s="10">
        <v>45379</v>
      </c>
      <c r="C82" s="11" t="s">
        <v>84</v>
      </c>
      <c r="D82" s="14">
        <v>1000</v>
      </c>
      <c r="E82" s="13" t="s">
        <v>7</v>
      </c>
    </row>
    <row r="83" spans="1:5" customFormat="1" ht="15.5" hidden="1" x14ac:dyDescent="0.35">
      <c r="A83" s="9">
        <f t="shared" si="1"/>
        <v>81</v>
      </c>
      <c r="B83" s="10">
        <v>45379</v>
      </c>
      <c r="C83" s="11" t="s">
        <v>85</v>
      </c>
      <c r="D83" s="14">
        <v>21300</v>
      </c>
      <c r="E83" s="13" t="s">
        <v>7</v>
      </c>
    </row>
    <row r="84" spans="1:5" customFormat="1" ht="15.5" hidden="1" x14ac:dyDescent="0.35">
      <c r="A84" s="9">
        <f t="shared" si="1"/>
        <v>82</v>
      </c>
      <c r="B84" s="10">
        <v>45379</v>
      </c>
      <c r="C84" s="11" t="s">
        <v>86</v>
      </c>
      <c r="D84" s="14">
        <v>180000</v>
      </c>
      <c r="E84" s="13" t="s">
        <v>7</v>
      </c>
    </row>
    <row r="85" spans="1:5" customFormat="1" ht="15.5" hidden="1" x14ac:dyDescent="0.35">
      <c r="A85" s="9">
        <f t="shared" si="1"/>
        <v>83</v>
      </c>
      <c r="B85" s="10">
        <v>45379</v>
      </c>
      <c r="C85" s="11" t="s">
        <v>87</v>
      </c>
      <c r="D85" s="14">
        <v>25000</v>
      </c>
      <c r="E85" s="13" t="s">
        <v>7</v>
      </c>
    </row>
    <row r="86" spans="1:5" customFormat="1" ht="15.5" hidden="1" x14ac:dyDescent="0.35">
      <c r="A86" s="9">
        <f t="shared" si="1"/>
        <v>84</v>
      </c>
      <c r="B86" s="10">
        <v>45379</v>
      </c>
      <c r="C86" s="11" t="s">
        <v>88</v>
      </c>
      <c r="D86" s="14">
        <f>5000+150</f>
        <v>5150</v>
      </c>
      <c r="E86" s="13" t="s">
        <v>7</v>
      </c>
    </row>
    <row r="87" spans="1:5" customFormat="1" ht="15.5" x14ac:dyDescent="0.35">
      <c r="A87" s="9">
        <f>+A86+1</f>
        <v>85</v>
      </c>
      <c r="B87" s="10">
        <v>45379</v>
      </c>
      <c r="C87" s="11" t="s">
        <v>89</v>
      </c>
      <c r="D87" s="14">
        <f>10000+200+10000+200</f>
        <v>20400</v>
      </c>
      <c r="E87" s="13" t="s">
        <v>7</v>
      </c>
    </row>
    <row r="88" spans="1:5" customFormat="1" ht="15.5" hidden="1" x14ac:dyDescent="0.35">
      <c r="A88" s="9">
        <f t="shared" si="1"/>
        <v>86</v>
      </c>
      <c r="B88" s="10">
        <v>45380</v>
      </c>
      <c r="C88" s="11" t="s">
        <v>90</v>
      </c>
      <c r="D88" s="14">
        <v>187650</v>
      </c>
      <c r="E88" s="13" t="s">
        <v>7</v>
      </c>
    </row>
    <row r="89" spans="1:5" customFormat="1" ht="15.5" hidden="1" x14ac:dyDescent="0.35">
      <c r="A89" s="9">
        <f t="shared" si="1"/>
        <v>87</v>
      </c>
      <c r="B89" s="10">
        <v>45380</v>
      </c>
      <c r="C89" s="11" t="s">
        <v>91</v>
      </c>
      <c r="D89" s="14">
        <v>900000</v>
      </c>
      <c r="E89" s="13" t="s">
        <v>7</v>
      </c>
    </row>
    <row r="90" spans="1:5" customFormat="1" ht="15.5" hidden="1" x14ac:dyDescent="0.35">
      <c r="A90" s="9">
        <f t="shared" si="1"/>
        <v>88</v>
      </c>
      <c r="B90" s="10">
        <v>45380</v>
      </c>
      <c r="C90" s="11" t="s">
        <v>92</v>
      </c>
      <c r="D90" s="14">
        <v>25000</v>
      </c>
      <c r="E90" s="13" t="s">
        <v>7</v>
      </c>
    </row>
    <row r="91" spans="1:5" customFormat="1" ht="15.5" hidden="1" x14ac:dyDescent="0.35">
      <c r="A91" s="9">
        <f t="shared" si="1"/>
        <v>89</v>
      </c>
      <c r="B91" s="10">
        <v>45380</v>
      </c>
      <c r="C91" s="11" t="s">
        <v>93</v>
      </c>
      <c r="D91" s="14">
        <v>15000</v>
      </c>
      <c r="E91" s="13" t="s">
        <v>7</v>
      </c>
    </row>
    <row r="92" spans="1:5" customFormat="1" ht="15.5" hidden="1" x14ac:dyDescent="0.35">
      <c r="A92" s="9">
        <f t="shared" si="1"/>
        <v>90</v>
      </c>
      <c r="B92" s="10">
        <v>45380</v>
      </c>
      <c r="C92" s="11" t="s">
        <v>94</v>
      </c>
      <c r="D92" s="14">
        <v>34000</v>
      </c>
      <c r="E92" s="13" t="s">
        <v>7</v>
      </c>
    </row>
    <row r="93" spans="1:5" customFormat="1" ht="15.5" hidden="1" x14ac:dyDescent="0.35">
      <c r="A93" s="9">
        <f t="shared" si="1"/>
        <v>91</v>
      </c>
      <c r="B93" s="10">
        <v>45380</v>
      </c>
      <c r="C93" s="11" t="s">
        <v>95</v>
      </c>
      <c r="D93" s="14">
        <f>2000+2000+1000</f>
        <v>5000</v>
      </c>
      <c r="E93" s="13" t="s">
        <v>7</v>
      </c>
    </row>
    <row r="94" spans="1:5" customFormat="1" ht="15.5" hidden="1" x14ac:dyDescent="0.35">
      <c r="A94" s="9">
        <f t="shared" si="1"/>
        <v>92</v>
      </c>
      <c r="B94" s="10">
        <v>45380</v>
      </c>
      <c r="C94" s="11" t="s">
        <v>96</v>
      </c>
      <c r="D94" s="14">
        <v>20000</v>
      </c>
      <c r="E94" s="13" t="s">
        <v>7</v>
      </c>
    </row>
    <row r="95" spans="1:5" customFormat="1" ht="15.5" hidden="1" x14ac:dyDescent="0.35">
      <c r="A95" s="9">
        <f t="shared" si="1"/>
        <v>93</v>
      </c>
      <c r="B95" s="10">
        <v>45381</v>
      </c>
      <c r="C95" s="11" t="s">
        <v>97</v>
      </c>
      <c r="D95" s="14">
        <v>7500</v>
      </c>
      <c r="E95" s="13" t="s">
        <v>7</v>
      </c>
    </row>
    <row r="96" spans="1:5" customFormat="1" ht="15.5" hidden="1" x14ac:dyDescent="0.35">
      <c r="A96" s="9">
        <f t="shared" si="1"/>
        <v>94</v>
      </c>
      <c r="B96" s="10">
        <v>45380</v>
      </c>
      <c r="C96" s="11" t="s">
        <v>98</v>
      </c>
      <c r="D96" s="14">
        <f>3000+3000+8000+700</f>
        <v>14700</v>
      </c>
      <c r="E96" s="13" t="s">
        <v>7</v>
      </c>
    </row>
    <row r="97" spans="1:7" customFormat="1" ht="15.5" hidden="1" x14ac:dyDescent="0.35">
      <c r="A97" s="9">
        <f t="shared" si="1"/>
        <v>95</v>
      </c>
      <c r="B97" s="10">
        <v>45380</v>
      </c>
      <c r="C97" s="11" t="s">
        <v>99</v>
      </c>
      <c r="D97" s="14">
        <v>9000</v>
      </c>
      <c r="E97" s="13" t="s">
        <v>7</v>
      </c>
    </row>
    <row r="98" spans="1:7" customFormat="1" ht="15.5" hidden="1" x14ac:dyDescent="0.35">
      <c r="A98" s="9">
        <f t="shared" si="1"/>
        <v>96</v>
      </c>
      <c r="B98" s="10">
        <v>45381</v>
      </c>
      <c r="C98" s="11" t="s">
        <v>100</v>
      </c>
      <c r="D98" s="14">
        <v>7200</v>
      </c>
      <c r="E98" s="13" t="s">
        <v>7</v>
      </c>
    </row>
    <row r="99" spans="1:7" customFormat="1" ht="15.5" hidden="1" x14ac:dyDescent="0.35">
      <c r="A99" s="9">
        <f t="shared" si="1"/>
        <v>97</v>
      </c>
      <c r="B99" s="10">
        <v>45381</v>
      </c>
      <c r="C99" s="11" t="s">
        <v>101</v>
      </c>
      <c r="D99" s="14">
        <v>12000</v>
      </c>
      <c r="E99" s="13" t="s">
        <v>7</v>
      </c>
    </row>
    <row r="100" spans="1:7" customFormat="1" ht="15.5" hidden="1" x14ac:dyDescent="0.35">
      <c r="A100" s="9">
        <f t="shared" si="1"/>
        <v>98</v>
      </c>
      <c r="B100" s="10">
        <v>45382</v>
      </c>
      <c r="C100" s="11" t="s">
        <v>102</v>
      </c>
      <c r="D100" s="15">
        <v>28300</v>
      </c>
      <c r="E100" s="13" t="s">
        <v>7</v>
      </c>
    </row>
    <row r="101" spans="1:7" customFormat="1" ht="15.5" hidden="1" x14ac:dyDescent="0.35">
      <c r="A101" s="9">
        <f t="shared" si="1"/>
        <v>99</v>
      </c>
      <c r="B101" s="10">
        <v>45382</v>
      </c>
      <c r="C101" s="11" t="s">
        <v>103</v>
      </c>
      <c r="D101" s="15">
        <v>1000</v>
      </c>
      <c r="E101" s="13" t="s">
        <v>7</v>
      </c>
    </row>
    <row r="102" spans="1:7" customFormat="1" ht="15.5" hidden="1" x14ac:dyDescent="0.35">
      <c r="A102" s="9">
        <f t="shared" si="1"/>
        <v>100</v>
      </c>
      <c r="B102" s="10">
        <v>45382</v>
      </c>
      <c r="C102" s="11" t="s">
        <v>104</v>
      </c>
      <c r="D102" s="14">
        <v>41000</v>
      </c>
      <c r="E102" s="13" t="s">
        <v>7</v>
      </c>
    </row>
    <row r="103" spans="1:7" ht="15.5" hidden="1" x14ac:dyDescent="0.35">
      <c r="A103" s="9">
        <f t="shared" si="1"/>
        <v>101</v>
      </c>
      <c r="B103" s="10">
        <v>45382</v>
      </c>
      <c r="C103" s="11" t="s">
        <v>105</v>
      </c>
      <c r="D103" s="14">
        <v>9900</v>
      </c>
      <c r="E103" s="13" t="s">
        <v>7</v>
      </c>
    </row>
    <row r="104" spans="1:7" ht="15.5" hidden="1" x14ac:dyDescent="0.35">
      <c r="A104" s="9">
        <f t="shared" si="1"/>
        <v>102</v>
      </c>
      <c r="B104" s="10">
        <v>45382</v>
      </c>
      <c r="C104" s="11" t="s">
        <v>106</v>
      </c>
      <c r="D104" s="14">
        <v>2175</v>
      </c>
      <c r="E104" s="13" t="s">
        <v>7</v>
      </c>
    </row>
    <row r="105" spans="1:7" ht="15.5" hidden="1" x14ac:dyDescent="0.35">
      <c r="A105" s="9">
        <f t="shared" si="1"/>
        <v>103</v>
      </c>
      <c r="B105" s="10">
        <v>45382</v>
      </c>
      <c r="C105" s="11" t="s">
        <v>107</v>
      </c>
      <c r="D105" s="14">
        <v>23400</v>
      </c>
      <c r="E105" s="13" t="s">
        <v>7</v>
      </c>
      <c r="G105" s="21" t="e">
        <f>+#REF!</f>
        <v>#REF!</v>
      </c>
    </row>
    <row r="106" spans="1:7" ht="14.5" hidden="1" x14ac:dyDescent="0.35">
      <c r="A106" s="9">
        <v>1</v>
      </c>
      <c r="B106" s="22">
        <v>45383</v>
      </c>
      <c r="C106" s="23" t="s">
        <v>106</v>
      </c>
      <c r="D106" s="24">
        <v>1645</v>
      </c>
      <c r="E106" s="25" t="s">
        <v>7</v>
      </c>
    </row>
    <row r="107" spans="1:7" ht="14.5" x14ac:dyDescent="0.35">
      <c r="A107" s="9">
        <f t="shared" ref="A107:A164" si="2">+A106+1</f>
        <v>2</v>
      </c>
      <c r="B107" s="22">
        <v>45384</v>
      </c>
      <c r="C107" s="23" t="s">
        <v>109</v>
      </c>
      <c r="D107" s="24">
        <f>11900+200</f>
        <v>12100</v>
      </c>
      <c r="E107" s="25" t="s">
        <v>7</v>
      </c>
    </row>
    <row r="108" spans="1:7" ht="14.5" hidden="1" x14ac:dyDescent="0.35">
      <c r="A108" s="9">
        <f t="shared" si="2"/>
        <v>3</v>
      </c>
      <c r="B108" s="22">
        <v>45384</v>
      </c>
      <c r="C108" s="23" t="s">
        <v>110</v>
      </c>
      <c r="D108" s="24">
        <v>20000</v>
      </c>
      <c r="E108" s="25" t="s">
        <v>7</v>
      </c>
    </row>
    <row r="109" spans="1:7" ht="14.5" hidden="1" x14ac:dyDescent="0.35">
      <c r="A109" s="9">
        <f t="shared" si="2"/>
        <v>4</v>
      </c>
      <c r="B109" s="22">
        <v>45385</v>
      </c>
      <c r="C109" s="23" t="s">
        <v>111</v>
      </c>
      <c r="D109" s="24">
        <v>500</v>
      </c>
      <c r="E109" s="25" t="s">
        <v>7</v>
      </c>
    </row>
    <row r="110" spans="1:7" ht="14.5" hidden="1" x14ac:dyDescent="0.35">
      <c r="A110" s="9">
        <f t="shared" si="2"/>
        <v>5</v>
      </c>
      <c r="B110" s="22">
        <v>45385</v>
      </c>
      <c r="C110" s="23" t="s">
        <v>112</v>
      </c>
      <c r="D110" s="24">
        <v>7080</v>
      </c>
      <c r="E110" s="25" t="s">
        <v>7</v>
      </c>
    </row>
    <row r="111" spans="1:7" ht="14.5" hidden="1" x14ac:dyDescent="0.35">
      <c r="A111" s="9">
        <f t="shared" si="2"/>
        <v>6</v>
      </c>
      <c r="B111" s="22">
        <v>45385</v>
      </c>
      <c r="C111" s="23" t="s">
        <v>113</v>
      </c>
      <c r="D111" s="24">
        <v>39600</v>
      </c>
      <c r="E111" s="25" t="s">
        <v>7</v>
      </c>
    </row>
    <row r="112" spans="1:7" ht="14.5" hidden="1" x14ac:dyDescent="0.35">
      <c r="A112" s="9">
        <f t="shared" si="2"/>
        <v>7</v>
      </c>
      <c r="B112" s="22">
        <v>45385</v>
      </c>
      <c r="C112" s="23" t="s">
        <v>114</v>
      </c>
      <c r="D112" s="24">
        <v>100000</v>
      </c>
      <c r="E112" s="25" t="s">
        <v>7</v>
      </c>
    </row>
    <row r="113" spans="1:5" ht="14.5" hidden="1" x14ac:dyDescent="0.35">
      <c r="A113" s="9">
        <f t="shared" si="2"/>
        <v>8</v>
      </c>
      <c r="B113" s="22">
        <v>45385</v>
      </c>
      <c r="C113" s="23" t="s">
        <v>115</v>
      </c>
      <c r="D113" s="24">
        <v>31500</v>
      </c>
      <c r="E113" s="25" t="s">
        <v>7</v>
      </c>
    </row>
    <row r="114" spans="1:5" ht="14.5" hidden="1" x14ac:dyDescent="0.35">
      <c r="A114" s="17" t="s">
        <v>116</v>
      </c>
      <c r="B114" s="22">
        <v>45386</v>
      </c>
      <c r="C114" s="23" t="s">
        <v>117</v>
      </c>
      <c r="D114" s="24">
        <f>70000+175000+80000</f>
        <v>325000</v>
      </c>
      <c r="E114" s="25" t="s">
        <v>7</v>
      </c>
    </row>
    <row r="115" spans="1:5" ht="14.5" hidden="1" x14ac:dyDescent="0.35">
      <c r="A115" s="9">
        <v>12</v>
      </c>
      <c r="B115" s="22">
        <v>45386</v>
      </c>
      <c r="C115" s="23" t="s">
        <v>118</v>
      </c>
      <c r="D115" s="24">
        <v>10000</v>
      </c>
      <c r="E115" s="25" t="s">
        <v>7</v>
      </c>
    </row>
    <row r="116" spans="1:5" ht="14.5" hidden="1" x14ac:dyDescent="0.35">
      <c r="A116" s="9">
        <f t="shared" si="2"/>
        <v>13</v>
      </c>
      <c r="B116" s="22">
        <v>45386</v>
      </c>
      <c r="C116" s="23" t="s">
        <v>119</v>
      </c>
      <c r="D116" s="24">
        <v>3400</v>
      </c>
      <c r="E116" s="25" t="s">
        <v>7</v>
      </c>
    </row>
    <row r="117" spans="1:5" ht="14.5" hidden="1" x14ac:dyDescent="0.35">
      <c r="A117" s="9">
        <f t="shared" si="2"/>
        <v>14</v>
      </c>
      <c r="B117" s="22">
        <v>45387</v>
      </c>
      <c r="C117" s="23" t="s">
        <v>120</v>
      </c>
      <c r="D117" s="24">
        <v>1950</v>
      </c>
      <c r="E117" s="25" t="s">
        <v>7</v>
      </c>
    </row>
    <row r="118" spans="1:5" ht="14.5" hidden="1" x14ac:dyDescent="0.35">
      <c r="A118" s="9">
        <f t="shared" si="2"/>
        <v>15</v>
      </c>
      <c r="B118" s="22">
        <v>45388</v>
      </c>
      <c r="C118" s="23" t="s">
        <v>121</v>
      </c>
      <c r="D118" s="24">
        <v>25000</v>
      </c>
      <c r="E118" s="25" t="s">
        <v>7</v>
      </c>
    </row>
    <row r="119" spans="1:5" ht="14.5" hidden="1" x14ac:dyDescent="0.35">
      <c r="A119" s="9">
        <f t="shared" si="2"/>
        <v>16</v>
      </c>
      <c r="B119" s="22">
        <v>45388</v>
      </c>
      <c r="C119" s="23" t="s">
        <v>122</v>
      </c>
      <c r="D119" s="24">
        <v>3100</v>
      </c>
      <c r="E119" s="25" t="s">
        <v>7</v>
      </c>
    </row>
    <row r="120" spans="1:5" ht="14.5" hidden="1" x14ac:dyDescent="0.35">
      <c r="A120" s="9">
        <f t="shared" si="2"/>
        <v>17</v>
      </c>
      <c r="B120" s="22">
        <v>45388</v>
      </c>
      <c r="C120" s="23" t="s">
        <v>123</v>
      </c>
      <c r="D120" s="24">
        <v>5000</v>
      </c>
      <c r="E120" s="25" t="s">
        <v>7</v>
      </c>
    </row>
    <row r="121" spans="1:5" ht="14.5" hidden="1" x14ac:dyDescent="0.35">
      <c r="A121" s="9">
        <f t="shared" si="2"/>
        <v>18</v>
      </c>
      <c r="B121" s="22">
        <v>45388</v>
      </c>
      <c r="C121" s="23" t="s">
        <v>124</v>
      </c>
      <c r="D121" s="24">
        <v>51000</v>
      </c>
      <c r="E121" s="25" t="s">
        <v>7</v>
      </c>
    </row>
    <row r="122" spans="1:5" ht="14.5" hidden="1" x14ac:dyDescent="0.35">
      <c r="A122" s="9">
        <f t="shared" si="2"/>
        <v>19</v>
      </c>
      <c r="B122" s="22">
        <v>45388</v>
      </c>
      <c r="C122" s="23" t="s">
        <v>125</v>
      </c>
      <c r="D122" s="24">
        <v>2300</v>
      </c>
      <c r="E122" s="25" t="s">
        <v>7</v>
      </c>
    </row>
    <row r="123" spans="1:5" ht="14.5" hidden="1" x14ac:dyDescent="0.35">
      <c r="A123" s="9">
        <f t="shared" si="2"/>
        <v>20</v>
      </c>
      <c r="B123" s="22">
        <v>45388</v>
      </c>
      <c r="C123" s="23" t="s">
        <v>126</v>
      </c>
      <c r="D123" s="24">
        <v>5000</v>
      </c>
      <c r="E123" s="25" t="s">
        <v>7</v>
      </c>
    </row>
    <row r="124" spans="1:5" ht="14.5" hidden="1" x14ac:dyDescent="0.35">
      <c r="A124" s="9">
        <f>+A123+1</f>
        <v>21</v>
      </c>
      <c r="B124" s="22">
        <v>45391</v>
      </c>
      <c r="C124" s="23" t="s">
        <v>127</v>
      </c>
      <c r="D124" s="24">
        <v>750000</v>
      </c>
      <c r="E124" s="25" t="s">
        <v>7</v>
      </c>
    </row>
    <row r="125" spans="1:5" ht="14.5" x14ac:dyDescent="0.35">
      <c r="A125" s="9">
        <f t="shared" si="2"/>
        <v>22</v>
      </c>
      <c r="B125" s="22">
        <v>45391</v>
      </c>
      <c r="C125" s="23" t="s">
        <v>128</v>
      </c>
      <c r="D125" s="24">
        <v>10000</v>
      </c>
      <c r="E125" s="25" t="s">
        <v>7</v>
      </c>
    </row>
    <row r="126" spans="1:5" ht="14.5" hidden="1" x14ac:dyDescent="0.35">
      <c r="A126" s="9">
        <f t="shared" si="2"/>
        <v>23</v>
      </c>
      <c r="B126" s="22">
        <v>45391</v>
      </c>
      <c r="C126" s="23" t="s">
        <v>129</v>
      </c>
      <c r="D126" s="24">
        <v>15000</v>
      </c>
      <c r="E126" s="25" t="s">
        <v>7</v>
      </c>
    </row>
    <row r="127" spans="1:5" ht="14.5" hidden="1" x14ac:dyDescent="0.35">
      <c r="A127" s="9">
        <f t="shared" si="2"/>
        <v>24</v>
      </c>
      <c r="B127" s="22">
        <v>45394</v>
      </c>
      <c r="C127" s="23" t="s">
        <v>130</v>
      </c>
      <c r="D127" s="24">
        <v>55000</v>
      </c>
      <c r="E127" s="25" t="s">
        <v>7</v>
      </c>
    </row>
    <row r="128" spans="1:5" ht="14.5" hidden="1" x14ac:dyDescent="0.35">
      <c r="A128" s="9">
        <f t="shared" si="2"/>
        <v>25</v>
      </c>
      <c r="B128" s="22">
        <v>45394</v>
      </c>
      <c r="C128" s="23" t="s">
        <v>131</v>
      </c>
      <c r="D128" s="26">
        <v>6400</v>
      </c>
      <c r="E128" s="25" t="s">
        <v>7</v>
      </c>
    </row>
    <row r="129" spans="1:5" ht="14.5" hidden="1" x14ac:dyDescent="0.35">
      <c r="A129" s="9">
        <f t="shared" si="2"/>
        <v>26</v>
      </c>
      <c r="B129" s="22">
        <v>45396</v>
      </c>
      <c r="C129" s="23" t="s">
        <v>132</v>
      </c>
      <c r="D129" s="26">
        <f>1150+11200</f>
        <v>12350</v>
      </c>
      <c r="E129" s="25" t="s">
        <v>7</v>
      </c>
    </row>
    <row r="130" spans="1:5" ht="14.5" hidden="1" x14ac:dyDescent="0.35">
      <c r="A130" s="9">
        <f t="shared" si="2"/>
        <v>27</v>
      </c>
      <c r="B130" s="22">
        <v>45397</v>
      </c>
      <c r="C130" s="23" t="s">
        <v>133</v>
      </c>
      <c r="D130" s="26">
        <v>4000</v>
      </c>
      <c r="E130" s="25" t="s">
        <v>7</v>
      </c>
    </row>
    <row r="131" spans="1:5" ht="14.5" hidden="1" x14ac:dyDescent="0.35">
      <c r="A131" s="9">
        <f t="shared" si="2"/>
        <v>28</v>
      </c>
      <c r="B131" s="22">
        <v>45397</v>
      </c>
      <c r="C131" s="23" t="s">
        <v>16</v>
      </c>
      <c r="D131" s="26">
        <v>975</v>
      </c>
      <c r="E131" s="25" t="s">
        <v>7</v>
      </c>
    </row>
    <row r="132" spans="1:5" ht="14.5" hidden="1" x14ac:dyDescent="0.35">
      <c r="A132" s="9">
        <f t="shared" si="2"/>
        <v>29</v>
      </c>
      <c r="B132" s="22">
        <v>45397</v>
      </c>
      <c r="C132" s="23" t="s">
        <v>134</v>
      </c>
      <c r="D132" s="26">
        <v>5000</v>
      </c>
      <c r="E132" s="25" t="s">
        <v>7</v>
      </c>
    </row>
    <row r="133" spans="1:5" ht="14.5" hidden="1" x14ac:dyDescent="0.35">
      <c r="A133" s="9">
        <f t="shared" si="2"/>
        <v>30</v>
      </c>
      <c r="B133" s="22">
        <v>45398</v>
      </c>
      <c r="C133" s="23" t="s">
        <v>135</v>
      </c>
      <c r="D133" s="26">
        <v>300000</v>
      </c>
      <c r="E133" s="25" t="s">
        <v>7</v>
      </c>
    </row>
    <row r="134" spans="1:5" ht="14.5" hidden="1" x14ac:dyDescent="0.35">
      <c r="A134" s="9">
        <f t="shared" si="2"/>
        <v>31</v>
      </c>
      <c r="B134" s="22">
        <v>45398</v>
      </c>
      <c r="C134" s="23" t="s">
        <v>136</v>
      </c>
      <c r="D134" s="26">
        <f>500+400+400+20000+20000+45000</f>
        <v>86300</v>
      </c>
      <c r="E134" s="25" t="s">
        <v>7</v>
      </c>
    </row>
    <row r="135" spans="1:5" ht="14.5" hidden="1" x14ac:dyDescent="0.35">
      <c r="A135" s="9">
        <f t="shared" si="2"/>
        <v>32</v>
      </c>
      <c r="B135" s="22">
        <v>45398</v>
      </c>
      <c r="C135" s="23" t="s">
        <v>137</v>
      </c>
      <c r="D135" s="26">
        <v>500000</v>
      </c>
      <c r="E135" s="25" t="s">
        <v>7</v>
      </c>
    </row>
    <row r="136" spans="1:5" ht="14.5" hidden="1" x14ac:dyDescent="0.35">
      <c r="A136" s="9">
        <f t="shared" si="2"/>
        <v>33</v>
      </c>
      <c r="B136" s="22">
        <v>45398</v>
      </c>
      <c r="C136" s="23" t="s">
        <v>138</v>
      </c>
      <c r="D136" s="24">
        <v>500000</v>
      </c>
      <c r="E136" s="25" t="s">
        <v>7</v>
      </c>
    </row>
    <row r="137" spans="1:5" ht="14.5" hidden="1" x14ac:dyDescent="0.35">
      <c r="A137" s="9">
        <f t="shared" si="2"/>
        <v>34</v>
      </c>
      <c r="B137" s="22">
        <v>45399</v>
      </c>
      <c r="C137" s="23" t="s">
        <v>88</v>
      </c>
      <c r="D137" s="24">
        <v>11900</v>
      </c>
      <c r="E137" s="25" t="s">
        <v>7</v>
      </c>
    </row>
    <row r="138" spans="1:5" ht="14.5" hidden="1" x14ac:dyDescent="0.35">
      <c r="A138" s="9">
        <f t="shared" si="2"/>
        <v>35</v>
      </c>
      <c r="B138" s="22">
        <v>45400</v>
      </c>
      <c r="C138" s="23" t="s">
        <v>139</v>
      </c>
      <c r="D138" s="24">
        <v>1000</v>
      </c>
      <c r="E138" s="25" t="s">
        <v>7</v>
      </c>
    </row>
    <row r="139" spans="1:5" ht="14.5" hidden="1" x14ac:dyDescent="0.35">
      <c r="A139" s="9">
        <f t="shared" si="2"/>
        <v>36</v>
      </c>
      <c r="B139" s="22">
        <v>45400</v>
      </c>
      <c r="C139" s="23" t="s">
        <v>140</v>
      </c>
      <c r="D139" s="24">
        <v>210000</v>
      </c>
      <c r="E139" s="25" t="s">
        <v>7</v>
      </c>
    </row>
    <row r="140" spans="1:5" ht="14.5" hidden="1" x14ac:dyDescent="0.35">
      <c r="A140" s="9">
        <f t="shared" si="2"/>
        <v>37</v>
      </c>
      <c r="B140" s="22">
        <v>45400</v>
      </c>
      <c r="C140" s="23" t="s">
        <v>141</v>
      </c>
      <c r="D140" s="24">
        <v>165000</v>
      </c>
      <c r="E140" s="25" t="s">
        <v>7</v>
      </c>
    </row>
    <row r="141" spans="1:5" ht="14.5" hidden="1" x14ac:dyDescent="0.35">
      <c r="A141" s="9">
        <f t="shared" si="2"/>
        <v>38</v>
      </c>
      <c r="B141" s="22">
        <v>45400</v>
      </c>
      <c r="C141" s="23" t="s">
        <v>142</v>
      </c>
      <c r="D141" s="24">
        <v>6000</v>
      </c>
      <c r="E141" s="25" t="s">
        <v>7</v>
      </c>
    </row>
    <row r="142" spans="1:5" ht="14.5" hidden="1" x14ac:dyDescent="0.35">
      <c r="A142" s="9">
        <f>+A141+1</f>
        <v>39</v>
      </c>
      <c r="B142" s="22">
        <v>45400</v>
      </c>
      <c r="C142" s="23" t="s">
        <v>143</v>
      </c>
      <c r="D142" s="24">
        <v>2300</v>
      </c>
      <c r="E142" s="25" t="s">
        <v>7</v>
      </c>
    </row>
    <row r="143" spans="1:5" ht="14.5" hidden="1" x14ac:dyDescent="0.35">
      <c r="A143" s="9">
        <f t="shared" si="2"/>
        <v>40</v>
      </c>
      <c r="B143" s="22">
        <v>45400</v>
      </c>
      <c r="C143" s="23" t="s">
        <v>144</v>
      </c>
      <c r="D143" s="24">
        <v>140000</v>
      </c>
      <c r="E143" s="25" t="s">
        <v>7</v>
      </c>
    </row>
    <row r="144" spans="1:5" ht="14.5" hidden="1" x14ac:dyDescent="0.35">
      <c r="A144" s="9">
        <f t="shared" si="2"/>
        <v>41</v>
      </c>
      <c r="B144" s="22">
        <v>45401</v>
      </c>
      <c r="C144" s="23" t="s">
        <v>49</v>
      </c>
      <c r="D144" s="24">
        <v>3000000</v>
      </c>
      <c r="E144" s="25" t="s">
        <v>7</v>
      </c>
    </row>
    <row r="145" spans="1:5" ht="14.5" hidden="1" x14ac:dyDescent="0.35">
      <c r="A145" s="9">
        <f t="shared" si="2"/>
        <v>42</v>
      </c>
      <c r="B145" s="22">
        <v>45401</v>
      </c>
      <c r="C145" s="23" t="s">
        <v>145</v>
      </c>
      <c r="D145" s="24">
        <v>600000</v>
      </c>
      <c r="E145" s="25" t="s">
        <v>7</v>
      </c>
    </row>
    <row r="146" spans="1:5" ht="14.5" hidden="1" x14ac:dyDescent="0.35">
      <c r="A146" s="9">
        <f t="shared" si="2"/>
        <v>43</v>
      </c>
      <c r="B146" s="22">
        <v>45401</v>
      </c>
      <c r="C146" s="23" t="s">
        <v>146</v>
      </c>
      <c r="D146" s="24">
        <v>1680000</v>
      </c>
      <c r="E146" s="25" t="s">
        <v>7</v>
      </c>
    </row>
    <row r="147" spans="1:5" ht="14.5" hidden="1" x14ac:dyDescent="0.35">
      <c r="A147" s="9">
        <f t="shared" si="2"/>
        <v>44</v>
      </c>
      <c r="B147" s="22">
        <v>45401</v>
      </c>
      <c r="C147" s="23" t="s">
        <v>147</v>
      </c>
      <c r="D147" s="24">
        <v>21500</v>
      </c>
      <c r="E147" s="25" t="s">
        <v>7</v>
      </c>
    </row>
    <row r="148" spans="1:5" ht="14.5" hidden="1" x14ac:dyDescent="0.35">
      <c r="A148" s="9">
        <f t="shared" si="2"/>
        <v>45</v>
      </c>
      <c r="B148" s="22">
        <v>45401</v>
      </c>
      <c r="C148" s="23" t="s">
        <v>148</v>
      </c>
      <c r="D148" s="24">
        <v>40000</v>
      </c>
      <c r="E148" s="25" t="s">
        <v>7</v>
      </c>
    </row>
    <row r="149" spans="1:5" ht="14.5" hidden="1" x14ac:dyDescent="0.35">
      <c r="A149" s="9">
        <f t="shared" si="2"/>
        <v>46</v>
      </c>
      <c r="B149" s="22">
        <v>45401</v>
      </c>
      <c r="C149" s="23" t="s">
        <v>149</v>
      </c>
      <c r="D149" s="24">
        <v>500</v>
      </c>
      <c r="E149" s="25" t="s">
        <v>7</v>
      </c>
    </row>
    <row r="150" spans="1:5" ht="14.5" hidden="1" x14ac:dyDescent="0.35">
      <c r="A150" s="9">
        <f t="shared" si="2"/>
        <v>47</v>
      </c>
      <c r="B150" s="22">
        <v>45401</v>
      </c>
      <c r="C150" s="23" t="s">
        <v>150</v>
      </c>
      <c r="D150" s="24">
        <f>25000+5000+1000+5000</f>
        <v>36000</v>
      </c>
      <c r="E150" s="25" t="s">
        <v>7</v>
      </c>
    </row>
    <row r="151" spans="1:5" ht="14.5" hidden="1" x14ac:dyDescent="0.35">
      <c r="A151" s="9">
        <f t="shared" si="2"/>
        <v>48</v>
      </c>
      <c r="B151" s="22">
        <v>45401</v>
      </c>
      <c r="C151" s="23" t="s">
        <v>151</v>
      </c>
      <c r="D151" s="24">
        <v>384000</v>
      </c>
      <c r="E151" s="25" t="s">
        <v>7</v>
      </c>
    </row>
    <row r="152" spans="1:5" ht="14.5" hidden="1" x14ac:dyDescent="0.35">
      <c r="A152" s="9">
        <f t="shared" si="2"/>
        <v>49</v>
      </c>
      <c r="B152" s="22">
        <v>45401</v>
      </c>
      <c r="C152" s="23" t="s">
        <v>152</v>
      </c>
      <c r="D152" s="24">
        <v>32000</v>
      </c>
      <c r="E152" s="25" t="s">
        <v>7</v>
      </c>
    </row>
    <row r="153" spans="1:5" ht="14.5" hidden="1" x14ac:dyDescent="0.35">
      <c r="A153" s="9">
        <f t="shared" si="2"/>
        <v>50</v>
      </c>
      <c r="B153" s="22">
        <v>45402</v>
      </c>
      <c r="C153" s="23" t="s">
        <v>153</v>
      </c>
      <c r="D153" s="24">
        <v>15000</v>
      </c>
      <c r="E153" s="25" t="s">
        <v>7</v>
      </c>
    </row>
    <row r="154" spans="1:5" ht="14.5" hidden="1" x14ac:dyDescent="0.35">
      <c r="A154" s="9">
        <f t="shared" si="2"/>
        <v>51</v>
      </c>
      <c r="B154" s="22">
        <v>45402</v>
      </c>
      <c r="C154" s="23" t="s">
        <v>154</v>
      </c>
      <c r="D154" s="24">
        <v>138200</v>
      </c>
      <c r="E154" s="25" t="s">
        <v>7</v>
      </c>
    </row>
    <row r="155" spans="1:5" ht="14.5" hidden="1" x14ac:dyDescent="0.35">
      <c r="A155" s="9">
        <f t="shared" si="2"/>
        <v>52</v>
      </c>
      <c r="B155" s="22">
        <v>45402</v>
      </c>
      <c r="C155" s="23" t="s">
        <v>155</v>
      </c>
      <c r="D155" s="24">
        <v>40350</v>
      </c>
      <c r="E155" s="25" t="s">
        <v>7</v>
      </c>
    </row>
    <row r="156" spans="1:5" ht="14.5" hidden="1" x14ac:dyDescent="0.35">
      <c r="A156" s="9">
        <f t="shared" si="2"/>
        <v>53</v>
      </c>
      <c r="B156" s="22">
        <v>45404</v>
      </c>
      <c r="C156" s="23" t="s">
        <v>156</v>
      </c>
      <c r="D156" s="24">
        <v>4000</v>
      </c>
      <c r="E156" s="25" t="s">
        <v>7</v>
      </c>
    </row>
    <row r="157" spans="1:5" ht="14.5" hidden="1" x14ac:dyDescent="0.35">
      <c r="A157" s="9">
        <f t="shared" si="2"/>
        <v>54</v>
      </c>
      <c r="B157" s="22">
        <v>45408</v>
      </c>
      <c r="C157" s="23" t="s">
        <v>157</v>
      </c>
      <c r="D157" s="24">
        <v>1500</v>
      </c>
      <c r="E157" s="25" t="s">
        <v>7</v>
      </c>
    </row>
    <row r="158" spans="1:5" ht="14.5" hidden="1" x14ac:dyDescent="0.35">
      <c r="A158" s="9">
        <f t="shared" si="2"/>
        <v>55</v>
      </c>
      <c r="B158" s="22">
        <v>45408</v>
      </c>
      <c r="C158" s="23" t="s">
        <v>158</v>
      </c>
      <c r="D158" s="24">
        <v>1500</v>
      </c>
      <c r="E158" s="25" t="s">
        <v>7</v>
      </c>
    </row>
    <row r="159" spans="1:5" ht="14.5" hidden="1" x14ac:dyDescent="0.35">
      <c r="A159" s="9">
        <f t="shared" si="2"/>
        <v>56</v>
      </c>
      <c r="B159" s="22">
        <v>45408</v>
      </c>
      <c r="C159" s="23" t="s">
        <v>159</v>
      </c>
      <c r="D159" s="24">
        <v>8000</v>
      </c>
      <c r="E159" s="25" t="s">
        <v>7</v>
      </c>
    </row>
    <row r="160" spans="1:5" ht="14.5" hidden="1" x14ac:dyDescent="0.35">
      <c r="A160" s="9">
        <f t="shared" si="2"/>
        <v>57</v>
      </c>
      <c r="B160" s="22">
        <v>45408</v>
      </c>
      <c r="C160" s="23" t="s">
        <v>160</v>
      </c>
      <c r="D160" s="24">
        <v>25000</v>
      </c>
      <c r="E160" s="25" t="s">
        <v>7</v>
      </c>
    </row>
    <row r="161" spans="1:6" ht="14.5" hidden="1" x14ac:dyDescent="0.35">
      <c r="A161" s="9">
        <f>+A160+1</f>
        <v>58</v>
      </c>
      <c r="B161" s="22">
        <v>45412</v>
      </c>
      <c r="C161" s="23" t="s">
        <v>161</v>
      </c>
      <c r="D161" s="24">
        <v>8000</v>
      </c>
      <c r="E161" s="25" t="s">
        <v>7</v>
      </c>
    </row>
    <row r="162" spans="1:6" ht="14.5" hidden="1" x14ac:dyDescent="0.35">
      <c r="A162" s="9">
        <f t="shared" si="2"/>
        <v>59</v>
      </c>
      <c r="B162" s="22">
        <v>45412</v>
      </c>
      <c r="C162" s="23" t="s">
        <v>162</v>
      </c>
      <c r="D162" s="24">
        <f>8080*3</f>
        <v>24240</v>
      </c>
      <c r="E162" s="25" t="s">
        <v>7</v>
      </c>
    </row>
    <row r="163" spans="1:6" ht="14.5" hidden="1" x14ac:dyDescent="0.35">
      <c r="A163" s="9">
        <f t="shared" si="2"/>
        <v>60</v>
      </c>
      <c r="B163" s="22">
        <v>45412</v>
      </c>
      <c r="C163" s="23" t="s">
        <v>163</v>
      </c>
      <c r="D163" s="24">
        <v>1000</v>
      </c>
      <c r="E163" s="25" t="s">
        <v>7</v>
      </c>
    </row>
    <row r="164" spans="1:6" ht="14.5" hidden="1" x14ac:dyDescent="0.35">
      <c r="A164" s="27">
        <f t="shared" si="2"/>
        <v>61</v>
      </c>
      <c r="B164" s="28">
        <v>45412</v>
      </c>
      <c r="C164" s="23" t="s">
        <v>164</v>
      </c>
      <c r="D164" s="24">
        <f>1000+800*2+400+600+800+800</f>
        <v>5200</v>
      </c>
      <c r="E164" s="25" t="s">
        <v>7</v>
      </c>
    </row>
    <row r="165" spans="1:6" ht="14.5" hidden="1" x14ac:dyDescent="0.35">
      <c r="A165" s="9">
        <v>62</v>
      </c>
      <c r="B165" s="59">
        <v>45384</v>
      </c>
      <c r="C165" s="25" t="s">
        <v>461</v>
      </c>
      <c r="D165" s="24">
        <v>4100000</v>
      </c>
      <c r="E165" s="25" t="s">
        <v>463</v>
      </c>
    </row>
    <row r="166" spans="1:6" ht="14.5" hidden="1" x14ac:dyDescent="0.35">
      <c r="A166" s="9">
        <f>+A165+1</f>
        <v>63</v>
      </c>
      <c r="B166" s="59">
        <v>45387</v>
      </c>
      <c r="C166" s="25" t="s">
        <v>462</v>
      </c>
      <c r="D166" s="24">
        <v>5596631</v>
      </c>
      <c r="E166" s="25" t="s">
        <v>463</v>
      </c>
    </row>
    <row r="167" spans="1:6" ht="14" hidden="1" x14ac:dyDescent="0.4">
      <c r="A167" s="29">
        <v>1</v>
      </c>
      <c r="B167" s="30">
        <v>45414</v>
      </c>
      <c r="C167" s="31" t="s">
        <v>165</v>
      </c>
      <c r="D167" s="32">
        <v>10000</v>
      </c>
      <c r="E167" s="33" t="s">
        <v>7</v>
      </c>
      <c r="F167" s="34" t="s">
        <v>166</v>
      </c>
    </row>
    <row r="168" spans="1:6" ht="14" hidden="1" x14ac:dyDescent="0.4">
      <c r="A168" s="29">
        <f>1+A167</f>
        <v>2</v>
      </c>
      <c r="B168" s="30">
        <v>45415</v>
      </c>
      <c r="C168" s="31" t="s">
        <v>167</v>
      </c>
      <c r="D168" s="32">
        <v>24000</v>
      </c>
      <c r="E168" s="33" t="s">
        <v>7</v>
      </c>
      <c r="F168" s="34" t="s">
        <v>168</v>
      </c>
    </row>
    <row r="169" spans="1:6" ht="14" hidden="1" x14ac:dyDescent="0.4">
      <c r="A169" s="29">
        <f t="shared" ref="A169:A227" si="3">1+A168</f>
        <v>3</v>
      </c>
      <c r="B169" s="30">
        <v>45416</v>
      </c>
      <c r="C169" s="31" t="s">
        <v>169</v>
      </c>
      <c r="D169" s="32">
        <v>240000</v>
      </c>
      <c r="E169" s="33" t="s">
        <v>7</v>
      </c>
      <c r="F169" s="34" t="s">
        <v>170</v>
      </c>
    </row>
    <row r="170" spans="1:6" ht="14" hidden="1" x14ac:dyDescent="0.4">
      <c r="A170" s="29">
        <f t="shared" si="3"/>
        <v>4</v>
      </c>
      <c r="B170" s="35">
        <v>45417</v>
      </c>
      <c r="C170" s="36" t="s">
        <v>171</v>
      </c>
      <c r="D170" s="37">
        <v>3250</v>
      </c>
      <c r="E170" s="33" t="s">
        <v>7</v>
      </c>
      <c r="F170" s="34" t="s">
        <v>172</v>
      </c>
    </row>
    <row r="171" spans="1:6" ht="14" hidden="1" x14ac:dyDescent="0.4">
      <c r="A171" s="29">
        <f t="shared" si="3"/>
        <v>5</v>
      </c>
      <c r="B171" s="30">
        <v>45418</v>
      </c>
      <c r="C171" s="31" t="s">
        <v>173</v>
      </c>
      <c r="D171" s="32">
        <v>110000</v>
      </c>
      <c r="E171" s="33" t="s">
        <v>7</v>
      </c>
      <c r="F171" s="34" t="s">
        <v>174</v>
      </c>
    </row>
    <row r="172" spans="1:6" ht="14" hidden="1" x14ac:dyDescent="0.4">
      <c r="A172" s="29">
        <f t="shared" si="3"/>
        <v>6</v>
      </c>
      <c r="B172" s="30">
        <v>45418</v>
      </c>
      <c r="C172" s="31" t="s">
        <v>175</v>
      </c>
      <c r="D172" s="32">
        <v>6200</v>
      </c>
      <c r="E172" s="33" t="s">
        <v>7</v>
      </c>
      <c r="F172" s="34" t="s">
        <v>176</v>
      </c>
    </row>
    <row r="173" spans="1:6" ht="14" hidden="1" x14ac:dyDescent="0.4">
      <c r="A173" s="29">
        <f t="shared" si="3"/>
        <v>7</v>
      </c>
      <c r="B173" s="30">
        <v>45418</v>
      </c>
      <c r="C173" s="31" t="s">
        <v>177</v>
      </c>
      <c r="D173" s="32">
        <v>2000</v>
      </c>
      <c r="E173" s="33" t="s">
        <v>7</v>
      </c>
      <c r="F173" s="34" t="s">
        <v>178</v>
      </c>
    </row>
    <row r="174" spans="1:6" ht="14" hidden="1" x14ac:dyDescent="0.4">
      <c r="A174" s="29">
        <f t="shared" si="3"/>
        <v>8</v>
      </c>
      <c r="B174" s="30">
        <v>45418</v>
      </c>
      <c r="C174" s="31" t="s">
        <v>179</v>
      </c>
      <c r="D174" s="32">
        <v>12000</v>
      </c>
      <c r="E174" s="33" t="s">
        <v>7</v>
      </c>
      <c r="F174" s="34" t="s">
        <v>180</v>
      </c>
    </row>
    <row r="175" spans="1:6" ht="14" hidden="1" x14ac:dyDescent="0.4">
      <c r="A175" s="29">
        <f t="shared" si="3"/>
        <v>9</v>
      </c>
      <c r="B175" s="30">
        <v>45418</v>
      </c>
      <c r="C175" s="31" t="s">
        <v>181</v>
      </c>
      <c r="D175" s="32">
        <v>3000</v>
      </c>
      <c r="E175" s="33" t="s">
        <v>7</v>
      </c>
      <c r="F175" s="34" t="s">
        <v>182</v>
      </c>
    </row>
    <row r="176" spans="1:6" ht="14" hidden="1" x14ac:dyDescent="0.4">
      <c r="A176" s="29" t="s">
        <v>183</v>
      </c>
      <c r="B176" s="30">
        <v>45418</v>
      </c>
      <c r="C176" s="31" t="s">
        <v>184</v>
      </c>
      <c r="D176" s="32">
        <f>15000*4</f>
        <v>60000</v>
      </c>
      <c r="E176" s="33" t="s">
        <v>7</v>
      </c>
      <c r="F176" s="34" t="s">
        <v>185</v>
      </c>
    </row>
    <row r="177" spans="1:6" ht="14" hidden="1" x14ac:dyDescent="0.4">
      <c r="A177" s="29">
        <v>14</v>
      </c>
      <c r="B177" s="30">
        <v>45418</v>
      </c>
      <c r="C177" s="31" t="s">
        <v>186</v>
      </c>
      <c r="D177" s="32">
        <v>2000</v>
      </c>
      <c r="E177" s="33" t="s">
        <v>7</v>
      </c>
      <c r="F177" s="34" t="s">
        <v>187</v>
      </c>
    </row>
    <row r="178" spans="1:6" ht="14" hidden="1" x14ac:dyDescent="0.4">
      <c r="A178" s="29">
        <f t="shared" si="3"/>
        <v>15</v>
      </c>
      <c r="B178" s="30">
        <v>45418</v>
      </c>
      <c r="C178" s="31" t="s">
        <v>188</v>
      </c>
      <c r="D178" s="32">
        <v>1000</v>
      </c>
      <c r="E178" s="33" t="s">
        <v>7</v>
      </c>
      <c r="F178" s="34" t="s">
        <v>189</v>
      </c>
    </row>
    <row r="179" spans="1:6" ht="14" hidden="1" x14ac:dyDescent="0.4">
      <c r="A179" s="29" t="s">
        <v>190</v>
      </c>
      <c r="B179" s="30">
        <v>45419</v>
      </c>
      <c r="C179" s="31" t="s">
        <v>191</v>
      </c>
      <c r="D179" s="32">
        <f>3000*4</f>
        <v>12000</v>
      </c>
      <c r="E179" s="33" t="s">
        <v>7</v>
      </c>
      <c r="F179" s="34" t="s">
        <v>168</v>
      </c>
    </row>
    <row r="180" spans="1:6" ht="14" hidden="1" x14ac:dyDescent="0.4">
      <c r="A180" s="29">
        <v>20</v>
      </c>
      <c r="B180" s="30">
        <v>45419</v>
      </c>
      <c r="C180" s="31" t="s">
        <v>192</v>
      </c>
      <c r="D180" s="32">
        <v>93100</v>
      </c>
      <c r="E180" s="33" t="s">
        <v>7</v>
      </c>
      <c r="F180" s="34" t="s">
        <v>193</v>
      </c>
    </row>
    <row r="181" spans="1:6" ht="14" hidden="1" x14ac:dyDescent="0.4">
      <c r="A181" s="29">
        <f>1+A180</f>
        <v>21</v>
      </c>
      <c r="B181" s="30">
        <v>45419</v>
      </c>
      <c r="C181" s="31" t="s">
        <v>194</v>
      </c>
      <c r="D181" s="32">
        <v>20800</v>
      </c>
      <c r="E181" s="33" t="s">
        <v>7</v>
      </c>
      <c r="F181" s="34" t="s">
        <v>195</v>
      </c>
    </row>
    <row r="182" spans="1:6" ht="14" hidden="1" x14ac:dyDescent="0.4">
      <c r="A182" s="29">
        <f t="shared" si="3"/>
        <v>22</v>
      </c>
      <c r="B182" s="30">
        <v>45419</v>
      </c>
      <c r="C182" s="31" t="s">
        <v>196</v>
      </c>
      <c r="D182" s="32">
        <v>16300</v>
      </c>
      <c r="E182" s="33" t="s">
        <v>7</v>
      </c>
      <c r="F182" s="34" t="s">
        <v>197</v>
      </c>
    </row>
    <row r="183" spans="1:6" ht="14" hidden="1" x14ac:dyDescent="0.4">
      <c r="A183" s="29">
        <f t="shared" si="3"/>
        <v>23</v>
      </c>
      <c r="B183" s="30">
        <v>45420</v>
      </c>
      <c r="C183" s="31" t="s">
        <v>198</v>
      </c>
      <c r="D183" s="32">
        <v>1200</v>
      </c>
      <c r="E183" s="33" t="s">
        <v>7</v>
      </c>
      <c r="F183" s="34" t="s">
        <v>199</v>
      </c>
    </row>
    <row r="184" spans="1:6" ht="14" hidden="1" x14ac:dyDescent="0.4">
      <c r="A184" s="29">
        <f t="shared" si="3"/>
        <v>24</v>
      </c>
      <c r="B184" s="30">
        <v>45420</v>
      </c>
      <c r="C184" s="31" t="s">
        <v>200</v>
      </c>
      <c r="D184" s="32">
        <v>15000</v>
      </c>
      <c r="E184" s="33" t="s">
        <v>7</v>
      </c>
      <c r="F184" s="34" t="s">
        <v>201</v>
      </c>
    </row>
    <row r="185" spans="1:6" ht="14" hidden="1" x14ac:dyDescent="0.4">
      <c r="A185" s="29">
        <f t="shared" si="3"/>
        <v>25</v>
      </c>
      <c r="B185" s="30">
        <v>45420</v>
      </c>
      <c r="C185" s="31" t="s">
        <v>88</v>
      </c>
      <c r="D185" s="32">
        <v>12150</v>
      </c>
      <c r="E185" s="33" t="s">
        <v>7</v>
      </c>
      <c r="F185" s="34" t="s">
        <v>202</v>
      </c>
    </row>
    <row r="186" spans="1:6" ht="14" hidden="1" x14ac:dyDescent="0.4">
      <c r="A186" s="38" t="s">
        <v>203</v>
      </c>
      <c r="B186" s="30">
        <v>45420</v>
      </c>
      <c r="C186" s="31" t="s">
        <v>204</v>
      </c>
      <c r="D186" s="32">
        <f>100000+70000+80000</f>
        <v>250000</v>
      </c>
      <c r="E186" s="33" t="s">
        <v>7</v>
      </c>
      <c r="F186" s="34" t="s">
        <v>205</v>
      </c>
    </row>
    <row r="187" spans="1:6" ht="14" hidden="1" x14ac:dyDescent="0.4">
      <c r="A187" s="38">
        <v>29</v>
      </c>
      <c r="B187" s="30">
        <v>45420</v>
      </c>
      <c r="C187" s="31" t="s">
        <v>206</v>
      </c>
      <c r="D187" s="32">
        <v>25000</v>
      </c>
      <c r="E187" s="33" t="s">
        <v>7</v>
      </c>
      <c r="F187" s="34" t="s">
        <v>185</v>
      </c>
    </row>
    <row r="188" spans="1:6" ht="14" hidden="1" x14ac:dyDescent="0.4">
      <c r="A188" s="38">
        <v>30</v>
      </c>
      <c r="B188" s="30">
        <v>45421</v>
      </c>
      <c r="C188" s="31" t="s">
        <v>207</v>
      </c>
      <c r="D188" s="32">
        <v>7500</v>
      </c>
      <c r="E188" s="33" t="s">
        <v>7</v>
      </c>
      <c r="F188" s="34" t="s">
        <v>208</v>
      </c>
    </row>
    <row r="189" spans="1:6" ht="14" hidden="1" x14ac:dyDescent="0.4">
      <c r="A189" s="29">
        <f t="shared" si="3"/>
        <v>31</v>
      </c>
      <c r="B189" s="30">
        <v>45421</v>
      </c>
      <c r="C189" s="31" t="s">
        <v>209</v>
      </c>
      <c r="D189" s="32">
        <v>3000</v>
      </c>
      <c r="E189" s="33" t="s">
        <v>7</v>
      </c>
      <c r="F189" s="34" t="s">
        <v>210</v>
      </c>
    </row>
    <row r="190" spans="1:6" ht="14" hidden="1" x14ac:dyDescent="0.4">
      <c r="A190" s="29">
        <f t="shared" si="3"/>
        <v>32</v>
      </c>
      <c r="B190" s="30">
        <v>45421</v>
      </c>
      <c r="C190" s="31" t="s">
        <v>211</v>
      </c>
      <c r="D190" s="32">
        <v>1500</v>
      </c>
      <c r="E190" s="33" t="s">
        <v>7</v>
      </c>
      <c r="F190" s="34" t="s">
        <v>212</v>
      </c>
    </row>
    <row r="191" spans="1:6" ht="14" hidden="1" x14ac:dyDescent="0.4">
      <c r="A191" s="29">
        <f t="shared" si="3"/>
        <v>33</v>
      </c>
      <c r="B191" s="30">
        <f>+B190</f>
        <v>45421</v>
      </c>
      <c r="C191" s="31" t="s">
        <v>213</v>
      </c>
      <c r="D191" s="32">
        <f>3500*2</f>
        <v>7000</v>
      </c>
      <c r="E191" s="33" t="s">
        <v>7</v>
      </c>
      <c r="F191" s="34" t="s">
        <v>214</v>
      </c>
    </row>
    <row r="192" spans="1:6" ht="14" hidden="1" x14ac:dyDescent="0.4">
      <c r="A192" s="29">
        <f>1+A191</f>
        <v>34</v>
      </c>
      <c r="B192" s="30">
        <f>+B191</f>
        <v>45421</v>
      </c>
      <c r="C192" s="31" t="s">
        <v>215</v>
      </c>
      <c r="D192" s="32">
        <v>6000</v>
      </c>
      <c r="E192" s="33" t="s">
        <v>7</v>
      </c>
      <c r="F192" s="34" t="s">
        <v>216</v>
      </c>
    </row>
    <row r="193" spans="1:6" ht="14" hidden="1" x14ac:dyDescent="0.4">
      <c r="A193" s="29">
        <f t="shared" si="3"/>
        <v>35</v>
      </c>
      <c r="B193" s="30">
        <v>45422</v>
      </c>
      <c r="C193" s="31" t="s">
        <v>217</v>
      </c>
      <c r="D193" s="32">
        <v>34550</v>
      </c>
      <c r="E193" s="33" t="s">
        <v>7</v>
      </c>
      <c r="F193" s="34" t="s">
        <v>168</v>
      </c>
    </row>
    <row r="194" spans="1:6" ht="14" hidden="1" x14ac:dyDescent="0.4">
      <c r="A194" s="29">
        <f t="shared" si="3"/>
        <v>36</v>
      </c>
      <c r="B194" s="30">
        <v>45423</v>
      </c>
      <c r="C194" s="31" t="s">
        <v>218</v>
      </c>
      <c r="D194" s="32">
        <v>340000</v>
      </c>
      <c r="E194" s="33" t="s">
        <v>7</v>
      </c>
      <c r="F194" s="34" t="s">
        <v>219</v>
      </c>
    </row>
    <row r="195" spans="1:6" ht="14" hidden="1" x14ac:dyDescent="0.4">
      <c r="A195" s="29">
        <f t="shared" si="3"/>
        <v>37</v>
      </c>
      <c r="B195" s="30">
        <v>45423</v>
      </c>
      <c r="C195" s="31" t="s">
        <v>220</v>
      </c>
      <c r="D195" s="32">
        <v>1000</v>
      </c>
      <c r="E195" s="33" t="s">
        <v>7</v>
      </c>
      <c r="F195" s="34" t="s">
        <v>221</v>
      </c>
    </row>
    <row r="196" spans="1:6" ht="14" hidden="1" x14ac:dyDescent="0.4">
      <c r="A196" s="29">
        <f t="shared" si="3"/>
        <v>38</v>
      </c>
      <c r="B196" s="30">
        <v>45425</v>
      </c>
      <c r="C196" s="31" t="s">
        <v>222</v>
      </c>
      <c r="D196" s="32">
        <v>55000</v>
      </c>
      <c r="E196" s="33" t="s">
        <v>7</v>
      </c>
      <c r="F196" s="34" t="s">
        <v>185</v>
      </c>
    </row>
    <row r="197" spans="1:6" ht="14" hidden="1" x14ac:dyDescent="0.4">
      <c r="A197" s="29">
        <f t="shared" si="3"/>
        <v>39</v>
      </c>
      <c r="B197" s="30">
        <v>45425</v>
      </c>
      <c r="C197" s="31" t="s">
        <v>223</v>
      </c>
      <c r="D197" s="32">
        <v>25000</v>
      </c>
      <c r="E197" s="33" t="s">
        <v>7</v>
      </c>
      <c r="F197" s="34" t="s">
        <v>224</v>
      </c>
    </row>
    <row r="198" spans="1:6" ht="14" hidden="1" x14ac:dyDescent="0.4">
      <c r="A198" s="29">
        <f t="shared" si="3"/>
        <v>40</v>
      </c>
      <c r="B198" s="30">
        <v>45425</v>
      </c>
      <c r="C198" s="31" t="s">
        <v>225</v>
      </c>
      <c r="D198" s="32">
        <v>5000</v>
      </c>
      <c r="E198" s="33" t="s">
        <v>7</v>
      </c>
      <c r="F198" s="34" t="s">
        <v>226</v>
      </c>
    </row>
    <row r="199" spans="1:6" ht="14" hidden="1" x14ac:dyDescent="0.4">
      <c r="A199" s="29">
        <f t="shared" si="3"/>
        <v>41</v>
      </c>
      <c r="B199" s="30">
        <v>45426</v>
      </c>
      <c r="C199" s="39" t="s">
        <v>227</v>
      </c>
      <c r="D199" s="32">
        <v>160000</v>
      </c>
      <c r="E199" s="33" t="s">
        <v>7</v>
      </c>
      <c r="F199" s="34" t="s">
        <v>228</v>
      </c>
    </row>
    <row r="200" spans="1:6" ht="14" hidden="1" x14ac:dyDescent="0.4">
      <c r="A200" s="29">
        <f t="shared" si="3"/>
        <v>42</v>
      </c>
      <c r="B200" s="30">
        <v>45426</v>
      </c>
      <c r="C200" s="39" t="s">
        <v>229</v>
      </c>
      <c r="D200" s="32">
        <v>20000</v>
      </c>
      <c r="E200" s="33" t="s">
        <v>7</v>
      </c>
      <c r="F200" s="34" t="s">
        <v>230</v>
      </c>
    </row>
    <row r="201" spans="1:6" ht="14" hidden="1" x14ac:dyDescent="0.4">
      <c r="A201" s="29">
        <f>1+A200</f>
        <v>43</v>
      </c>
      <c r="B201" s="30">
        <v>45427</v>
      </c>
      <c r="C201" s="40" t="s">
        <v>231</v>
      </c>
      <c r="D201" s="41">
        <v>500</v>
      </c>
      <c r="E201" s="33" t="s">
        <v>7</v>
      </c>
      <c r="F201" s="34" t="s">
        <v>221</v>
      </c>
    </row>
    <row r="202" spans="1:6" ht="14" hidden="1" x14ac:dyDescent="0.4">
      <c r="A202" s="29">
        <f t="shared" si="3"/>
        <v>44</v>
      </c>
      <c r="B202" s="30">
        <v>45427</v>
      </c>
      <c r="C202" s="31" t="s">
        <v>232</v>
      </c>
      <c r="D202" s="32">
        <v>600</v>
      </c>
      <c r="E202" s="33" t="s">
        <v>7</v>
      </c>
      <c r="F202" s="34" t="s">
        <v>221</v>
      </c>
    </row>
    <row r="203" spans="1:6" ht="14" hidden="1" x14ac:dyDescent="0.4">
      <c r="A203" s="29">
        <f t="shared" si="3"/>
        <v>45</v>
      </c>
      <c r="B203" s="30">
        <v>45427</v>
      </c>
      <c r="C203" s="31" t="s">
        <v>233</v>
      </c>
      <c r="D203" s="32">
        <v>3900</v>
      </c>
      <c r="E203" s="33" t="s">
        <v>7</v>
      </c>
      <c r="F203" s="34" t="s">
        <v>234</v>
      </c>
    </row>
    <row r="204" spans="1:6" ht="14" hidden="1" x14ac:dyDescent="0.4">
      <c r="A204" s="29">
        <f t="shared" si="3"/>
        <v>46</v>
      </c>
      <c r="B204" s="30">
        <v>45427</v>
      </c>
      <c r="C204" s="31" t="s">
        <v>235</v>
      </c>
      <c r="D204" s="32">
        <v>1800</v>
      </c>
      <c r="E204" s="33" t="s">
        <v>7</v>
      </c>
      <c r="F204" s="34" t="s">
        <v>172</v>
      </c>
    </row>
    <row r="205" spans="1:6" ht="14" hidden="1" x14ac:dyDescent="0.4">
      <c r="A205" s="29">
        <f t="shared" si="3"/>
        <v>47</v>
      </c>
      <c r="B205" s="30">
        <v>45428</v>
      </c>
      <c r="C205" s="31" t="s">
        <v>236</v>
      </c>
      <c r="D205" s="32">
        <v>19375</v>
      </c>
      <c r="E205" s="33" t="s">
        <v>7</v>
      </c>
      <c r="F205" s="34" t="s">
        <v>234</v>
      </c>
    </row>
    <row r="206" spans="1:6" ht="14" hidden="1" x14ac:dyDescent="0.4">
      <c r="A206" s="29">
        <f t="shared" si="3"/>
        <v>48</v>
      </c>
      <c r="B206" s="30">
        <v>45428</v>
      </c>
      <c r="C206" s="31" t="s">
        <v>237</v>
      </c>
      <c r="D206" s="32">
        <v>1000</v>
      </c>
      <c r="E206" s="33" t="s">
        <v>7</v>
      </c>
      <c r="F206" s="34" t="s">
        <v>238</v>
      </c>
    </row>
    <row r="207" spans="1:6" ht="14" hidden="1" x14ac:dyDescent="0.4">
      <c r="A207" s="29">
        <f t="shared" si="3"/>
        <v>49</v>
      </c>
      <c r="B207" s="30">
        <v>45429</v>
      </c>
      <c r="C207" s="31" t="s">
        <v>239</v>
      </c>
      <c r="D207" s="32">
        <v>2000</v>
      </c>
      <c r="E207" s="33" t="s">
        <v>7</v>
      </c>
      <c r="F207" s="34" t="s">
        <v>240</v>
      </c>
    </row>
    <row r="208" spans="1:6" ht="14" hidden="1" x14ac:dyDescent="0.4">
      <c r="A208" s="29">
        <f t="shared" si="3"/>
        <v>50</v>
      </c>
      <c r="B208" s="30">
        <v>45429</v>
      </c>
      <c r="C208" s="40" t="s">
        <v>241</v>
      </c>
      <c r="D208" s="32">
        <v>30000</v>
      </c>
      <c r="E208" s="33" t="s">
        <v>7</v>
      </c>
      <c r="F208" s="34" t="s">
        <v>242</v>
      </c>
    </row>
    <row r="209" spans="1:6" ht="14" hidden="1" x14ac:dyDescent="0.4">
      <c r="A209" s="29">
        <f>1+A208</f>
        <v>51</v>
      </c>
      <c r="B209" s="30">
        <v>45433</v>
      </c>
      <c r="C209" s="31" t="s">
        <v>243</v>
      </c>
      <c r="D209" s="42">
        <v>31500</v>
      </c>
      <c r="E209" s="33" t="s">
        <v>7</v>
      </c>
      <c r="F209" s="34" t="s">
        <v>244</v>
      </c>
    </row>
    <row r="210" spans="1:6" ht="14" hidden="1" x14ac:dyDescent="0.4">
      <c r="A210" s="29">
        <f t="shared" si="3"/>
        <v>52</v>
      </c>
      <c r="B210" s="30">
        <v>45433</v>
      </c>
      <c r="C210" s="31" t="s">
        <v>245</v>
      </c>
      <c r="D210" s="32">
        <f>39000+15800</f>
        <v>54800</v>
      </c>
      <c r="E210" s="33" t="s">
        <v>7</v>
      </c>
      <c r="F210" s="34" t="s">
        <v>219</v>
      </c>
    </row>
    <row r="211" spans="1:6" ht="14" hidden="1" x14ac:dyDescent="0.4">
      <c r="A211" s="29">
        <f t="shared" si="3"/>
        <v>53</v>
      </c>
      <c r="B211" s="30">
        <v>45434</v>
      </c>
      <c r="C211" s="31" t="s">
        <v>246</v>
      </c>
      <c r="D211" s="32">
        <v>8350</v>
      </c>
      <c r="E211" s="33" t="s">
        <v>7</v>
      </c>
      <c r="F211" s="34" t="s">
        <v>247</v>
      </c>
    </row>
    <row r="212" spans="1:6" ht="14" hidden="1" x14ac:dyDescent="0.4">
      <c r="A212" s="29">
        <f t="shared" si="3"/>
        <v>54</v>
      </c>
      <c r="B212" s="30">
        <v>45434</v>
      </c>
      <c r="C212" s="31" t="s">
        <v>248</v>
      </c>
      <c r="D212" s="32">
        <v>12000</v>
      </c>
      <c r="E212" s="33" t="s">
        <v>7</v>
      </c>
      <c r="F212" s="34" t="s">
        <v>249</v>
      </c>
    </row>
    <row r="213" spans="1:6" ht="14" hidden="1" x14ac:dyDescent="0.4">
      <c r="A213" s="29">
        <f t="shared" si="3"/>
        <v>55</v>
      </c>
      <c r="B213" s="30">
        <v>45434</v>
      </c>
      <c r="C213" s="31" t="s">
        <v>250</v>
      </c>
      <c r="D213" s="32">
        <v>500</v>
      </c>
      <c r="E213" s="33" t="s">
        <v>7</v>
      </c>
      <c r="F213" s="34" t="s">
        <v>221</v>
      </c>
    </row>
    <row r="214" spans="1:6" ht="14" hidden="1" x14ac:dyDescent="0.4">
      <c r="A214" s="29">
        <f t="shared" si="3"/>
        <v>56</v>
      </c>
      <c r="B214" s="30">
        <v>45434</v>
      </c>
      <c r="C214" s="31" t="s">
        <v>251</v>
      </c>
      <c r="D214" s="32">
        <v>1000</v>
      </c>
      <c r="E214" s="33" t="s">
        <v>7</v>
      </c>
      <c r="F214" s="34" t="s">
        <v>252</v>
      </c>
    </row>
    <row r="215" spans="1:6" ht="14" hidden="1" x14ac:dyDescent="0.4">
      <c r="A215" s="29">
        <f t="shared" si="3"/>
        <v>57</v>
      </c>
      <c r="B215" s="30">
        <v>45435</v>
      </c>
      <c r="C215" s="31" t="s">
        <v>253</v>
      </c>
      <c r="D215" s="32">
        <v>16300</v>
      </c>
      <c r="E215" s="33" t="s">
        <v>7</v>
      </c>
      <c r="F215" s="34" t="s">
        <v>254</v>
      </c>
    </row>
    <row r="216" spans="1:6" ht="14" hidden="1" x14ac:dyDescent="0.4">
      <c r="A216" s="29">
        <f t="shared" si="3"/>
        <v>58</v>
      </c>
      <c r="B216" s="30">
        <v>45435</v>
      </c>
      <c r="C216" s="31" t="s">
        <v>255</v>
      </c>
      <c r="D216" s="32">
        <v>2000</v>
      </c>
      <c r="E216" s="33" t="s">
        <v>7</v>
      </c>
      <c r="F216" s="34" t="s">
        <v>256</v>
      </c>
    </row>
    <row r="217" spans="1:6" ht="14" hidden="1" x14ac:dyDescent="0.4">
      <c r="A217" s="29">
        <f t="shared" si="3"/>
        <v>59</v>
      </c>
      <c r="B217" s="30">
        <v>45435</v>
      </c>
      <c r="C217" s="31" t="s">
        <v>257</v>
      </c>
      <c r="D217" s="32">
        <v>1400</v>
      </c>
      <c r="E217" s="33" t="s">
        <v>7</v>
      </c>
      <c r="F217" s="34" t="s">
        <v>258</v>
      </c>
    </row>
    <row r="218" spans="1:6" ht="14" hidden="1" x14ac:dyDescent="0.4">
      <c r="A218" s="29">
        <f t="shared" si="3"/>
        <v>60</v>
      </c>
      <c r="B218" s="30">
        <v>45436</v>
      </c>
      <c r="C218" s="31" t="s">
        <v>259</v>
      </c>
      <c r="D218" s="32">
        <v>10000</v>
      </c>
      <c r="E218" s="33" t="s">
        <v>7</v>
      </c>
      <c r="F218" s="34" t="s">
        <v>249</v>
      </c>
    </row>
    <row r="219" spans="1:6" ht="14" hidden="1" x14ac:dyDescent="0.4">
      <c r="A219" s="29">
        <f t="shared" si="3"/>
        <v>61</v>
      </c>
      <c r="B219" s="30">
        <v>45436</v>
      </c>
      <c r="C219" s="31" t="s">
        <v>260</v>
      </c>
      <c r="D219" s="32">
        <v>3500</v>
      </c>
      <c r="E219" s="33" t="s">
        <v>7</v>
      </c>
      <c r="F219" s="34" t="s">
        <v>189</v>
      </c>
    </row>
    <row r="220" spans="1:6" ht="14" hidden="1" x14ac:dyDescent="0.4">
      <c r="A220" s="29">
        <f t="shared" si="3"/>
        <v>62</v>
      </c>
      <c r="B220" s="30">
        <v>45439</v>
      </c>
      <c r="C220" s="31" t="s">
        <v>261</v>
      </c>
      <c r="D220" s="32">
        <v>5600</v>
      </c>
      <c r="E220" s="33" t="s">
        <v>7</v>
      </c>
      <c r="F220" s="34" t="s">
        <v>247</v>
      </c>
    </row>
    <row r="221" spans="1:6" ht="14" hidden="1" x14ac:dyDescent="0.4">
      <c r="A221" s="29">
        <f>1+A220</f>
        <v>63</v>
      </c>
      <c r="B221" s="30">
        <v>45439</v>
      </c>
      <c r="C221" s="31" t="s">
        <v>262</v>
      </c>
      <c r="D221" s="32">
        <v>19375</v>
      </c>
      <c r="E221" s="33" t="s">
        <v>7</v>
      </c>
      <c r="F221" s="34" t="s">
        <v>234</v>
      </c>
    </row>
    <row r="222" spans="1:6" ht="14" hidden="1" x14ac:dyDescent="0.4">
      <c r="A222" s="29">
        <f t="shared" si="3"/>
        <v>64</v>
      </c>
      <c r="B222" s="30">
        <v>45440</v>
      </c>
      <c r="C222" s="31" t="s">
        <v>263</v>
      </c>
      <c r="D222" s="32">
        <f>8500+450</f>
        <v>8950</v>
      </c>
      <c r="E222" s="33" t="s">
        <v>7</v>
      </c>
      <c r="F222" s="34" t="s">
        <v>264</v>
      </c>
    </row>
    <row r="223" spans="1:6" ht="14" hidden="1" x14ac:dyDescent="0.4">
      <c r="A223" s="29">
        <f t="shared" si="3"/>
        <v>65</v>
      </c>
      <c r="B223" s="30">
        <v>45441</v>
      </c>
      <c r="C223" s="31" t="s">
        <v>262</v>
      </c>
      <c r="D223" s="32">
        <v>19500</v>
      </c>
      <c r="E223" s="33" t="s">
        <v>7</v>
      </c>
      <c r="F223" s="34" t="s">
        <v>234</v>
      </c>
    </row>
    <row r="224" spans="1:6" ht="14" hidden="1" x14ac:dyDescent="0.4">
      <c r="A224" s="29">
        <f t="shared" si="3"/>
        <v>66</v>
      </c>
      <c r="B224" s="30">
        <v>45441</v>
      </c>
      <c r="C224" s="31" t="s">
        <v>265</v>
      </c>
      <c r="D224" s="32">
        <v>600</v>
      </c>
      <c r="E224" s="33" t="s">
        <v>7</v>
      </c>
      <c r="F224" s="34" t="s">
        <v>221</v>
      </c>
    </row>
    <row r="225" spans="1:6" ht="14" hidden="1" x14ac:dyDescent="0.4">
      <c r="A225" s="29">
        <f t="shared" si="3"/>
        <v>67</v>
      </c>
      <c r="B225" s="30">
        <v>45443</v>
      </c>
      <c r="C225" s="31" t="s">
        <v>266</v>
      </c>
      <c r="D225" s="32">
        <v>14000</v>
      </c>
      <c r="E225" s="33" t="s">
        <v>7</v>
      </c>
      <c r="F225" s="34" t="s">
        <v>267</v>
      </c>
    </row>
    <row r="226" spans="1:6" ht="14" hidden="1" x14ac:dyDescent="0.4">
      <c r="A226" s="29">
        <f t="shared" si="3"/>
        <v>68</v>
      </c>
      <c r="B226" s="43">
        <v>45443</v>
      </c>
      <c r="C226" s="44" t="s">
        <v>268</v>
      </c>
      <c r="D226" s="32">
        <v>8500</v>
      </c>
      <c r="E226" s="33" t="s">
        <v>7</v>
      </c>
      <c r="F226" s="34" t="s">
        <v>269</v>
      </c>
    </row>
    <row r="227" spans="1:6" ht="14" hidden="1" x14ac:dyDescent="0.4">
      <c r="A227" s="45">
        <f t="shared" si="3"/>
        <v>69</v>
      </c>
      <c r="B227" s="46">
        <v>45443</v>
      </c>
      <c r="C227" s="40" t="s">
        <v>270</v>
      </c>
      <c r="D227" s="47">
        <v>800</v>
      </c>
      <c r="E227" s="33" t="s">
        <v>7</v>
      </c>
      <c r="F227" s="34" t="s">
        <v>271</v>
      </c>
    </row>
    <row r="228" spans="1:6" ht="14" hidden="1" x14ac:dyDescent="0.4">
      <c r="A228" s="29">
        <v>1</v>
      </c>
      <c r="B228" s="48">
        <v>45446</v>
      </c>
      <c r="C228" s="11" t="s">
        <v>272</v>
      </c>
      <c r="D228" s="15">
        <v>1550</v>
      </c>
      <c r="E228" s="33" t="s">
        <v>273</v>
      </c>
    </row>
    <row r="229" spans="1:6" ht="14" hidden="1" x14ac:dyDescent="0.4">
      <c r="A229" s="29">
        <f t="shared" ref="A229:A246" si="4">1+A228</f>
        <v>2</v>
      </c>
      <c r="B229" s="48">
        <v>45446</v>
      </c>
      <c r="C229" s="11" t="s">
        <v>274</v>
      </c>
      <c r="D229" s="14">
        <v>10000</v>
      </c>
      <c r="E229" s="33" t="s">
        <v>273</v>
      </c>
    </row>
    <row r="230" spans="1:6" ht="14" hidden="1" x14ac:dyDescent="0.4">
      <c r="A230" s="29">
        <f t="shared" si="4"/>
        <v>3</v>
      </c>
      <c r="B230" s="48">
        <v>45449</v>
      </c>
      <c r="C230" s="11" t="s">
        <v>275</v>
      </c>
      <c r="D230" s="14">
        <v>2000</v>
      </c>
      <c r="E230" s="33" t="s">
        <v>273</v>
      </c>
    </row>
    <row r="231" spans="1:6" ht="14" hidden="1" x14ac:dyDescent="0.4">
      <c r="A231" s="29">
        <f t="shared" si="4"/>
        <v>4</v>
      </c>
      <c r="B231" s="48">
        <v>45449</v>
      </c>
      <c r="C231" s="11" t="s">
        <v>276</v>
      </c>
      <c r="D231" s="14">
        <v>15000</v>
      </c>
      <c r="E231" s="33" t="s">
        <v>273</v>
      </c>
    </row>
    <row r="232" spans="1:6" ht="14" hidden="1" x14ac:dyDescent="0.4">
      <c r="A232" s="29">
        <f t="shared" si="4"/>
        <v>5</v>
      </c>
      <c r="B232" s="48">
        <v>45449</v>
      </c>
      <c r="C232" s="19" t="s">
        <v>277</v>
      </c>
      <c r="D232" s="15">
        <v>2000</v>
      </c>
      <c r="E232" s="33" t="s">
        <v>273</v>
      </c>
    </row>
    <row r="233" spans="1:6" ht="14" hidden="1" x14ac:dyDescent="0.4">
      <c r="A233" s="29">
        <f t="shared" si="4"/>
        <v>6</v>
      </c>
      <c r="B233" s="48">
        <v>45449</v>
      </c>
      <c r="C233" s="19" t="s">
        <v>278</v>
      </c>
      <c r="D233" s="15">
        <v>5000</v>
      </c>
      <c r="E233" s="33" t="s">
        <v>273</v>
      </c>
    </row>
    <row r="234" spans="1:6" ht="14" hidden="1" x14ac:dyDescent="0.4">
      <c r="A234" s="29">
        <f t="shared" si="4"/>
        <v>7</v>
      </c>
      <c r="B234" s="48">
        <v>45450</v>
      </c>
      <c r="C234" s="11" t="s">
        <v>279</v>
      </c>
      <c r="D234" s="15">
        <f>11000+9000</f>
        <v>20000</v>
      </c>
      <c r="E234" s="33" t="s">
        <v>273</v>
      </c>
    </row>
    <row r="235" spans="1:6" ht="14" hidden="1" x14ac:dyDescent="0.4">
      <c r="A235" s="29">
        <f t="shared" si="4"/>
        <v>8</v>
      </c>
      <c r="B235" s="48">
        <v>45450</v>
      </c>
      <c r="C235" s="11" t="s">
        <v>280</v>
      </c>
      <c r="D235" s="15">
        <f>3800+2000</f>
        <v>5800</v>
      </c>
      <c r="E235" s="33" t="s">
        <v>273</v>
      </c>
    </row>
    <row r="236" spans="1:6" ht="14" hidden="1" x14ac:dyDescent="0.4">
      <c r="A236" s="29">
        <f t="shared" si="4"/>
        <v>9</v>
      </c>
      <c r="B236" s="48">
        <v>45450</v>
      </c>
      <c r="C236" s="11" t="s">
        <v>281</v>
      </c>
      <c r="D236" s="15">
        <v>266800</v>
      </c>
      <c r="E236" s="33" t="s">
        <v>273</v>
      </c>
    </row>
    <row r="237" spans="1:6" ht="14" hidden="1" x14ac:dyDescent="0.4">
      <c r="A237" s="29">
        <f t="shared" si="4"/>
        <v>10</v>
      </c>
      <c r="B237" s="48">
        <v>45450</v>
      </c>
      <c r="C237" s="11" t="s">
        <v>282</v>
      </c>
      <c r="D237" s="15">
        <f>100000+111500</f>
        <v>211500</v>
      </c>
      <c r="E237" s="33" t="s">
        <v>273</v>
      </c>
    </row>
    <row r="238" spans="1:6" ht="14" hidden="1" x14ac:dyDescent="0.4">
      <c r="A238" s="29">
        <f t="shared" si="4"/>
        <v>11</v>
      </c>
      <c r="B238" s="48">
        <v>45450</v>
      </c>
      <c r="C238" s="11" t="s">
        <v>283</v>
      </c>
      <c r="D238" s="15">
        <f>70000+41050</f>
        <v>111050</v>
      </c>
      <c r="E238" s="33" t="s">
        <v>273</v>
      </c>
    </row>
    <row r="239" spans="1:6" ht="14" hidden="1" x14ac:dyDescent="0.4">
      <c r="A239" s="29">
        <f t="shared" si="4"/>
        <v>12</v>
      </c>
      <c r="B239" s="48">
        <v>45450</v>
      </c>
      <c r="C239" s="11" t="s">
        <v>284</v>
      </c>
      <c r="D239" s="15">
        <v>3000</v>
      </c>
      <c r="E239" s="33" t="s">
        <v>273</v>
      </c>
    </row>
    <row r="240" spans="1:6" ht="14" hidden="1" x14ac:dyDescent="0.4">
      <c r="A240" s="29">
        <f t="shared" si="4"/>
        <v>13</v>
      </c>
      <c r="B240" s="48">
        <v>45450</v>
      </c>
      <c r="C240" s="11" t="s">
        <v>285</v>
      </c>
      <c r="D240" s="15">
        <f>30000</f>
        <v>30000</v>
      </c>
      <c r="E240" s="33" t="s">
        <v>273</v>
      </c>
    </row>
    <row r="241" spans="1:5" ht="14" hidden="1" x14ac:dyDescent="0.4">
      <c r="A241" s="29">
        <f t="shared" si="4"/>
        <v>14</v>
      </c>
      <c r="B241" s="48">
        <v>45450</v>
      </c>
      <c r="C241" s="11" t="s">
        <v>286</v>
      </c>
      <c r="D241" s="15">
        <v>38600</v>
      </c>
      <c r="E241" s="33" t="s">
        <v>273</v>
      </c>
    </row>
    <row r="242" spans="1:5" ht="14" hidden="1" x14ac:dyDescent="0.4">
      <c r="A242" s="29">
        <f t="shared" si="4"/>
        <v>15</v>
      </c>
      <c r="B242" s="48">
        <v>45450</v>
      </c>
      <c r="C242" s="11" t="s">
        <v>287</v>
      </c>
      <c r="D242" s="15">
        <v>2000</v>
      </c>
      <c r="E242" s="33" t="s">
        <v>273</v>
      </c>
    </row>
    <row r="243" spans="1:5" ht="14" hidden="1" x14ac:dyDescent="0.4">
      <c r="A243" s="29">
        <f t="shared" si="4"/>
        <v>16</v>
      </c>
      <c r="B243" s="48">
        <v>45450</v>
      </c>
      <c r="C243" s="11" t="s">
        <v>288</v>
      </c>
      <c r="D243" s="15">
        <v>1050</v>
      </c>
      <c r="E243" s="33" t="s">
        <v>273</v>
      </c>
    </row>
    <row r="244" spans="1:5" ht="14" hidden="1" x14ac:dyDescent="0.4">
      <c r="A244" s="29">
        <f t="shared" si="4"/>
        <v>17</v>
      </c>
      <c r="B244" s="48">
        <v>45450</v>
      </c>
      <c r="C244" s="11" t="s">
        <v>289</v>
      </c>
      <c r="D244" s="15">
        <v>2200</v>
      </c>
      <c r="E244" s="33" t="s">
        <v>273</v>
      </c>
    </row>
    <row r="245" spans="1:5" ht="14" hidden="1" x14ac:dyDescent="0.4">
      <c r="A245" s="29">
        <f t="shared" si="4"/>
        <v>18</v>
      </c>
      <c r="B245" s="48">
        <v>45453</v>
      </c>
      <c r="C245" s="11" t="s">
        <v>290</v>
      </c>
      <c r="D245" s="15">
        <v>14000</v>
      </c>
      <c r="E245" s="33" t="s">
        <v>273</v>
      </c>
    </row>
    <row r="246" spans="1:5" ht="14" x14ac:dyDescent="0.4">
      <c r="A246" s="29">
        <f t="shared" si="4"/>
        <v>19</v>
      </c>
      <c r="B246" s="48">
        <v>45453</v>
      </c>
      <c r="C246" s="11" t="s">
        <v>291</v>
      </c>
      <c r="D246" s="15">
        <v>10300</v>
      </c>
      <c r="E246" s="33" t="s">
        <v>273</v>
      </c>
    </row>
    <row r="247" spans="1:5" ht="13" hidden="1" x14ac:dyDescent="0.4">
      <c r="A247" s="49" t="s">
        <v>292</v>
      </c>
      <c r="B247" s="48">
        <v>45453</v>
      </c>
      <c r="C247" s="11" t="s">
        <v>293</v>
      </c>
      <c r="D247" s="15">
        <f>300000+300000+250000+217000+100000</f>
        <v>1167000</v>
      </c>
      <c r="E247" s="33" t="s">
        <v>273</v>
      </c>
    </row>
    <row r="248" spans="1:5" ht="14" hidden="1" x14ac:dyDescent="0.4">
      <c r="A248" s="29">
        <v>25</v>
      </c>
      <c r="B248" s="48">
        <v>45453</v>
      </c>
      <c r="C248" s="11" t="s">
        <v>294</v>
      </c>
      <c r="D248" s="15">
        <f>18500+88000</f>
        <v>106500</v>
      </c>
      <c r="E248" s="33" t="s">
        <v>273</v>
      </c>
    </row>
    <row r="249" spans="1:5" ht="14" hidden="1" x14ac:dyDescent="0.4">
      <c r="A249" s="29">
        <f>+A248+1</f>
        <v>26</v>
      </c>
      <c r="B249" s="48">
        <v>45453</v>
      </c>
      <c r="C249" s="11" t="s">
        <v>295</v>
      </c>
      <c r="D249" s="15">
        <v>166700</v>
      </c>
      <c r="E249" s="33" t="s">
        <v>273</v>
      </c>
    </row>
    <row r="250" spans="1:5" ht="14" hidden="1" x14ac:dyDescent="0.4">
      <c r="A250" s="29">
        <f t="shared" ref="A250:A265" si="5">+A249+1</f>
        <v>27</v>
      </c>
      <c r="B250" s="48">
        <v>45453</v>
      </c>
      <c r="C250" s="11" t="s">
        <v>296</v>
      </c>
      <c r="D250" s="15">
        <v>1000</v>
      </c>
      <c r="E250" s="33" t="s">
        <v>273</v>
      </c>
    </row>
    <row r="251" spans="1:5" ht="14" hidden="1" x14ac:dyDescent="0.4">
      <c r="A251" s="29">
        <f t="shared" si="5"/>
        <v>28</v>
      </c>
      <c r="B251" s="48">
        <v>45454</v>
      </c>
      <c r="C251" s="11" t="s">
        <v>297</v>
      </c>
      <c r="D251" s="15">
        <v>14000</v>
      </c>
      <c r="E251" s="33" t="s">
        <v>273</v>
      </c>
    </row>
    <row r="252" spans="1:5" ht="14" hidden="1" x14ac:dyDescent="0.4">
      <c r="A252" s="29">
        <f t="shared" si="5"/>
        <v>29</v>
      </c>
      <c r="B252" s="48">
        <v>45454</v>
      </c>
      <c r="C252" s="11" t="s">
        <v>298</v>
      </c>
      <c r="D252" s="15">
        <v>214500</v>
      </c>
      <c r="E252" s="33" t="s">
        <v>273</v>
      </c>
    </row>
    <row r="253" spans="1:5" ht="14" hidden="1" x14ac:dyDescent="0.4">
      <c r="A253" s="29">
        <f t="shared" si="5"/>
        <v>30</v>
      </c>
      <c r="B253" s="48">
        <v>45454</v>
      </c>
      <c r="C253" s="11" t="s">
        <v>299</v>
      </c>
      <c r="D253" s="15">
        <v>68000</v>
      </c>
      <c r="E253" s="33" t="s">
        <v>273</v>
      </c>
    </row>
    <row r="254" spans="1:5" ht="14" hidden="1" x14ac:dyDescent="0.4">
      <c r="A254" s="29">
        <f t="shared" si="5"/>
        <v>31</v>
      </c>
      <c r="B254" s="48">
        <v>45455</v>
      </c>
      <c r="C254" s="11" t="s">
        <v>223</v>
      </c>
      <c r="D254" s="15">
        <v>1000</v>
      </c>
      <c r="E254" s="33" t="s">
        <v>273</v>
      </c>
    </row>
    <row r="255" spans="1:5" ht="14" hidden="1" x14ac:dyDescent="0.4">
      <c r="A255" s="29">
        <f t="shared" si="5"/>
        <v>32</v>
      </c>
      <c r="B255" s="48">
        <v>45455</v>
      </c>
      <c r="C255" s="11" t="s">
        <v>300</v>
      </c>
      <c r="D255" s="15">
        <v>55000</v>
      </c>
      <c r="E255" s="33" t="s">
        <v>273</v>
      </c>
    </row>
    <row r="256" spans="1:5" ht="14" hidden="1" x14ac:dyDescent="0.4">
      <c r="A256" s="29">
        <f t="shared" si="5"/>
        <v>33</v>
      </c>
      <c r="B256" s="48">
        <v>45455</v>
      </c>
      <c r="C256" s="11" t="s">
        <v>88</v>
      </c>
      <c r="D256" s="15">
        <f>11900+250</f>
        <v>12150</v>
      </c>
      <c r="E256" s="33" t="s">
        <v>273</v>
      </c>
    </row>
    <row r="257" spans="1:5" ht="14" hidden="1" x14ac:dyDescent="0.4">
      <c r="A257" s="29">
        <f>+A256+1</f>
        <v>34</v>
      </c>
      <c r="B257" s="48">
        <v>45456</v>
      </c>
      <c r="C257" s="11" t="s">
        <v>301</v>
      </c>
      <c r="D257" s="15">
        <v>21800</v>
      </c>
      <c r="E257" s="33" t="s">
        <v>273</v>
      </c>
    </row>
    <row r="258" spans="1:5" ht="14" hidden="1" x14ac:dyDescent="0.4">
      <c r="A258" s="29">
        <f t="shared" si="5"/>
        <v>35</v>
      </c>
      <c r="B258" s="48">
        <v>45456</v>
      </c>
      <c r="C258" s="11" t="s">
        <v>302</v>
      </c>
      <c r="D258" s="15">
        <v>19400</v>
      </c>
      <c r="E258" s="33" t="s">
        <v>273</v>
      </c>
    </row>
    <row r="259" spans="1:5" ht="14" hidden="1" x14ac:dyDescent="0.4">
      <c r="A259" s="29">
        <f t="shared" si="5"/>
        <v>36</v>
      </c>
      <c r="B259" s="48">
        <v>45460</v>
      </c>
      <c r="C259" s="25" t="s">
        <v>303</v>
      </c>
      <c r="D259" s="15">
        <v>11000</v>
      </c>
      <c r="E259" s="33" t="s">
        <v>273</v>
      </c>
    </row>
    <row r="260" spans="1:5" ht="14" hidden="1" x14ac:dyDescent="0.4">
      <c r="A260" s="50">
        <f t="shared" si="5"/>
        <v>37</v>
      </c>
      <c r="B260" s="48">
        <v>45462</v>
      </c>
      <c r="C260" s="11" t="s">
        <v>304</v>
      </c>
      <c r="D260" s="15">
        <v>37800</v>
      </c>
      <c r="E260" s="33" t="s">
        <v>273</v>
      </c>
    </row>
    <row r="261" spans="1:5" ht="14" hidden="1" x14ac:dyDescent="0.4">
      <c r="A261" s="29">
        <f t="shared" si="5"/>
        <v>38</v>
      </c>
      <c r="B261" s="48">
        <v>45467</v>
      </c>
      <c r="C261" s="11" t="s">
        <v>305</v>
      </c>
      <c r="D261" s="15">
        <v>19400</v>
      </c>
      <c r="E261" s="33" t="s">
        <v>273</v>
      </c>
    </row>
    <row r="262" spans="1:5" ht="14" hidden="1" x14ac:dyDescent="0.4">
      <c r="A262" s="29">
        <f>+A261+1</f>
        <v>39</v>
      </c>
      <c r="B262" s="48">
        <v>45467</v>
      </c>
      <c r="C262" s="11" t="s">
        <v>306</v>
      </c>
      <c r="D262" s="15">
        <v>750</v>
      </c>
      <c r="E262" s="33" t="s">
        <v>273</v>
      </c>
    </row>
    <row r="263" spans="1:5" ht="14" hidden="1" x14ac:dyDescent="0.4">
      <c r="A263" s="29">
        <f t="shared" si="5"/>
        <v>40</v>
      </c>
      <c r="B263" s="48">
        <v>45471</v>
      </c>
      <c r="C263" s="51" t="s">
        <v>307</v>
      </c>
      <c r="D263" s="15">
        <v>2150</v>
      </c>
      <c r="E263" s="33" t="s">
        <v>273</v>
      </c>
    </row>
    <row r="264" spans="1:5" ht="14" hidden="1" x14ac:dyDescent="0.4">
      <c r="A264" s="29">
        <f t="shared" si="5"/>
        <v>41</v>
      </c>
      <c r="B264" s="48">
        <v>45472</v>
      </c>
      <c r="C264" s="51" t="s">
        <v>29</v>
      </c>
      <c r="D264" s="15">
        <v>5850</v>
      </c>
      <c r="E264" s="33" t="s">
        <v>273</v>
      </c>
    </row>
    <row r="265" spans="1:5" ht="14" hidden="1" x14ac:dyDescent="0.4">
      <c r="A265" s="29">
        <f t="shared" si="5"/>
        <v>42</v>
      </c>
      <c r="B265" s="48">
        <v>45472</v>
      </c>
      <c r="C265" s="51" t="s">
        <v>308</v>
      </c>
      <c r="D265" s="15">
        <v>4000</v>
      </c>
      <c r="E265" s="33" t="s">
        <v>273</v>
      </c>
    </row>
    <row r="266" spans="1:5" ht="14" hidden="1" x14ac:dyDescent="0.4">
      <c r="A266" s="29">
        <v>1</v>
      </c>
      <c r="B266" s="48">
        <v>45477</v>
      </c>
      <c r="C266" s="52" t="s">
        <v>309</v>
      </c>
      <c r="D266" s="53">
        <v>10000</v>
      </c>
      <c r="E266" s="33" t="s">
        <v>310</v>
      </c>
    </row>
    <row r="267" spans="1:5" ht="14" hidden="1" x14ac:dyDescent="0.4">
      <c r="A267" s="29">
        <f>+A266+1</f>
        <v>2</v>
      </c>
      <c r="B267" s="48">
        <v>45477</v>
      </c>
      <c r="C267" s="52" t="s">
        <v>311</v>
      </c>
      <c r="D267" s="53">
        <v>13325</v>
      </c>
      <c r="E267" s="33" t="s">
        <v>310</v>
      </c>
    </row>
    <row r="268" spans="1:5" ht="14" hidden="1" x14ac:dyDescent="0.4">
      <c r="A268" s="29">
        <f t="shared" ref="A268:A277" si="6">+A267+1</f>
        <v>3</v>
      </c>
      <c r="B268" s="48">
        <v>45478</v>
      </c>
      <c r="C268" s="52" t="s">
        <v>312</v>
      </c>
      <c r="D268" s="53">
        <v>22025</v>
      </c>
      <c r="E268" s="33" t="s">
        <v>310</v>
      </c>
    </row>
    <row r="269" spans="1:5" ht="14" hidden="1" x14ac:dyDescent="0.4">
      <c r="A269" s="29">
        <f t="shared" si="6"/>
        <v>4</v>
      </c>
      <c r="B269" s="48">
        <v>45478</v>
      </c>
      <c r="C269" s="52" t="s">
        <v>313</v>
      </c>
      <c r="D269" s="53">
        <v>500</v>
      </c>
      <c r="E269" s="33" t="s">
        <v>310</v>
      </c>
    </row>
    <row r="270" spans="1:5" ht="14" hidden="1" x14ac:dyDescent="0.4">
      <c r="A270" s="29">
        <f t="shared" si="6"/>
        <v>5</v>
      </c>
      <c r="B270" s="48">
        <v>45478</v>
      </c>
      <c r="C270" s="52" t="s">
        <v>314</v>
      </c>
      <c r="D270" s="53">
        <v>1000</v>
      </c>
      <c r="E270" s="33" t="s">
        <v>310</v>
      </c>
    </row>
    <row r="271" spans="1:5" ht="14" hidden="1" x14ac:dyDescent="0.4">
      <c r="A271" s="29">
        <f t="shared" si="6"/>
        <v>6</v>
      </c>
      <c r="B271" s="54">
        <v>41835</v>
      </c>
      <c r="C271" s="52" t="s">
        <v>315</v>
      </c>
      <c r="D271" s="53">
        <v>55000</v>
      </c>
      <c r="E271" s="33" t="s">
        <v>310</v>
      </c>
    </row>
    <row r="272" spans="1:5" ht="14" hidden="1" x14ac:dyDescent="0.4">
      <c r="A272" s="29">
        <f t="shared" si="6"/>
        <v>7</v>
      </c>
      <c r="B272" s="48">
        <v>45492</v>
      </c>
      <c r="C272" s="52" t="s">
        <v>316</v>
      </c>
      <c r="D272" s="53">
        <v>2000</v>
      </c>
      <c r="E272" s="33" t="s">
        <v>310</v>
      </c>
    </row>
    <row r="273" spans="1:5" ht="14" hidden="1" x14ac:dyDescent="0.4">
      <c r="A273" s="29">
        <f t="shared" si="6"/>
        <v>8</v>
      </c>
      <c r="B273" s="48">
        <v>45496</v>
      </c>
      <c r="C273" s="52" t="s">
        <v>317</v>
      </c>
      <c r="D273" s="53">
        <f>4600*3</f>
        <v>13800</v>
      </c>
      <c r="E273" s="33" t="s">
        <v>310</v>
      </c>
    </row>
    <row r="274" spans="1:5" ht="14" hidden="1" x14ac:dyDescent="0.4">
      <c r="A274" s="29">
        <f t="shared" si="6"/>
        <v>9</v>
      </c>
      <c r="B274" s="48">
        <v>45503</v>
      </c>
      <c r="C274" s="52" t="s">
        <v>318</v>
      </c>
      <c r="D274" s="53">
        <v>15000</v>
      </c>
      <c r="E274" s="33" t="s">
        <v>310</v>
      </c>
    </row>
    <row r="275" spans="1:5" ht="14" hidden="1" x14ac:dyDescent="0.4">
      <c r="A275" s="29">
        <f t="shared" si="6"/>
        <v>10</v>
      </c>
      <c r="B275" s="48">
        <v>45503</v>
      </c>
      <c r="C275" s="52" t="s">
        <v>88</v>
      </c>
      <c r="D275" s="53">
        <v>11900</v>
      </c>
      <c r="E275" s="33" t="s">
        <v>310</v>
      </c>
    </row>
    <row r="276" spans="1:5" ht="14" hidden="1" x14ac:dyDescent="0.4">
      <c r="A276" s="29">
        <f t="shared" si="6"/>
        <v>11</v>
      </c>
      <c r="B276" s="48">
        <v>45503</v>
      </c>
      <c r="C276" s="52" t="s">
        <v>275</v>
      </c>
      <c r="D276" s="53">
        <v>2000</v>
      </c>
      <c r="E276" s="33" t="s">
        <v>310</v>
      </c>
    </row>
    <row r="277" spans="1:5" ht="14" hidden="1" x14ac:dyDescent="0.4">
      <c r="A277" s="45">
        <f t="shared" si="6"/>
        <v>12</v>
      </c>
      <c r="B277" s="55">
        <v>45503</v>
      </c>
      <c r="C277" s="56" t="s">
        <v>319</v>
      </c>
      <c r="D277" s="57">
        <v>1700</v>
      </c>
      <c r="E277" s="58" t="s">
        <v>310</v>
      </c>
    </row>
    <row r="278" spans="1:5" ht="14" hidden="1" x14ac:dyDescent="0.4">
      <c r="A278" s="29">
        <v>13</v>
      </c>
      <c r="B278" s="59">
        <v>45503</v>
      </c>
      <c r="C278" s="25" t="s">
        <v>320</v>
      </c>
      <c r="D278" s="53">
        <v>1800</v>
      </c>
      <c r="E278" s="33" t="s">
        <v>310</v>
      </c>
    </row>
    <row r="279" spans="1:5" hidden="1" x14ac:dyDescent="0.25">
      <c r="A279" s="60">
        <v>1</v>
      </c>
      <c r="B279" s="48">
        <v>45505</v>
      </c>
      <c r="C279" s="52" t="s">
        <v>309</v>
      </c>
      <c r="D279" s="53">
        <v>10000</v>
      </c>
      <c r="E279" s="25" t="s">
        <v>321</v>
      </c>
    </row>
    <row r="280" spans="1:5" hidden="1" x14ac:dyDescent="0.25">
      <c r="A280" s="60">
        <f>+A279+1</f>
        <v>2</v>
      </c>
      <c r="B280" s="48">
        <v>45505</v>
      </c>
      <c r="C280" s="52" t="s">
        <v>322</v>
      </c>
      <c r="D280" s="53">
        <v>20000</v>
      </c>
      <c r="E280" s="25" t="s">
        <v>321</v>
      </c>
    </row>
    <row r="281" spans="1:5" hidden="1" x14ac:dyDescent="0.25">
      <c r="A281" s="61" t="s">
        <v>323</v>
      </c>
      <c r="B281" s="48">
        <v>45505</v>
      </c>
      <c r="C281" s="52" t="s">
        <v>324</v>
      </c>
      <c r="D281" s="53">
        <f>(300000+300000+250000+217000+100000)*2</f>
        <v>2334000</v>
      </c>
      <c r="E281" s="25" t="s">
        <v>321</v>
      </c>
    </row>
    <row r="282" spans="1:5" hidden="1" x14ac:dyDescent="0.25">
      <c r="A282" s="61">
        <v>13</v>
      </c>
      <c r="B282" s="48">
        <v>45505</v>
      </c>
      <c r="C282" s="52" t="s">
        <v>325</v>
      </c>
      <c r="D282" s="53">
        <v>45525</v>
      </c>
      <c r="E282" s="25" t="s">
        <v>321</v>
      </c>
    </row>
    <row r="283" spans="1:5" hidden="1" x14ac:dyDescent="0.25">
      <c r="A283" s="61" t="s">
        <v>326</v>
      </c>
      <c r="B283" s="48">
        <v>45505</v>
      </c>
      <c r="C283" s="52" t="s">
        <v>327</v>
      </c>
      <c r="D283" s="53">
        <f>214500*3</f>
        <v>643500</v>
      </c>
      <c r="E283" s="25" t="s">
        <v>321</v>
      </c>
    </row>
    <row r="284" spans="1:5" hidden="1" x14ac:dyDescent="0.25">
      <c r="A284" s="61">
        <v>17</v>
      </c>
      <c r="B284" s="48">
        <v>45505</v>
      </c>
      <c r="C284" s="52" t="s">
        <v>328</v>
      </c>
      <c r="D284" s="53">
        <v>19400</v>
      </c>
      <c r="E284" s="25" t="s">
        <v>321</v>
      </c>
    </row>
    <row r="285" spans="1:5" hidden="1" x14ac:dyDescent="0.25">
      <c r="A285" s="61">
        <f t="shared" ref="A285:A306" si="7">+A284+1</f>
        <v>18</v>
      </c>
      <c r="B285" s="48">
        <v>45505</v>
      </c>
      <c r="C285" s="52" t="s">
        <v>329</v>
      </c>
      <c r="D285" s="53">
        <v>300</v>
      </c>
      <c r="E285" s="25" t="s">
        <v>321</v>
      </c>
    </row>
    <row r="286" spans="1:5" hidden="1" x14ac:dyDescent="0.25">
      <c r="A286" s="61">
        <f t="shared" si="7"/>
        <v>19</v>
      </c>
      <c r="B286" s="48">
        <v>45505</v>
      </c>
      <c r="C286" s="52" t="s">
        <v>330</v>
      </c>
      <c r="D286" s="53">
        <v>24000</v>
      </c>
      <c r="E286" s="25" t="s">
        <v>321</v>
      </c>
    </row>
    <row r="287" spans="1:5" hidden="1" x14ac:dyDescent="0.25">
      <c r="A287" s="61">
        <f t="shared" si="7"/>
        <v>20</v>
      </c>
      <c r="B287" s="48">
        <v>45506</v>
      </c>
      <c r="C287" s="52" t="s">
        <v>331</v>
      </c>
      <c r="D287" s="53">
        <v>855239</v>
      </c>
      <c r="E287" s="25" t="s">
        <v>321</v>
      </c>
    </row>
    <row r="288" spans="1:5" hidden="1" x14ac:dyDescent="0.25">
      <c r="A288" s="61">
        <f t="shared" si="7"/>
        <v>21</v>
      </c>
      <c r="B288" s="48">
        <v>45506</v>
      </c>
      <c r="C288" s="52" t="s">
        <v>332</v>
      </c>
      <c r="D288" s="53">
        <v>700</v>
      </c>
      <c r="E288" s="25" t="s">
        <v>321</v>
      </c>
    </row>
    <row r="289" spans="1:5" hidden="1" x14ac:dyDescent="0.25">
      <c r="A289" s="61">
        <f t="shared" si="7"/>
        <v>22</v>
      </c>
      <c r="B289" s="48">
        <v>45506</v>
      </c>
      <c r="C289" s="52" t="s">
        <v>333</v>
      </c>
      <c r="D289" s="53">
        <v>22000</v>
      </c>
      <c r="E289" s="25" t="s">
        <v>321</v>
      </c>
    </row>
    <row r="290" spans="1:5" hidden="1" x14ac:dyDescent="0.25">
      <c r="A290" s="61">
        <f t="shared" si="7"/>
        <v>23</v>
      </c>
      <c r="B290" s="48">
        <v>45509</v>
      </c>
      <c r="C290" s="52" t="s">
        <v>136</v>
      </c>
      <c r="D290" s="53">
        <v>125900</v>
      </c>
      <c r="E290" s="25" t="s">
        <v>321</v>
      </c>
    </row>
    <row r="291" spans="1:5" hidden="1" x14ac:dyDescent="0.25">
      <c r="A291" s="61">
        <f t="shared" si="7"/>
        <v>24</v>
      </c>
      <c r="B291" s="48">
        <v>45509</v>
      </c>
      <c r="C291" s="52" t="s">
        <v>334</v>
      </c>
      <c r="D291" s="53">
        <v>750000</v>
      </c>
      <c r="E291" s="25" t="s">
        <v>321</v>
      </c>
    </row>
    <row r="292" spans="1:5" hidden="1" x14ac:dyDescent="0.25">
      <c r="A292" s="61">
        <f t="shared" si="7"/>
        <v>25</v>
      </c>
      <c r="B292" s="48">
        <v>45509</v>
      </c>
      <c r="C292" s="52" t="s">
        <v>335</v>
      </c>
      <c r="D292" s="53">
        <v>240000</v>
      </c>
      <c r="E292" s="25" t="s">
        <v>321</v>
      </c>
    </row>
    <row r="293" spans="1:5" hidden="1" x14ac:dyDescent="0.25">
      <c r="A293" s="61">
        <f t="shared" si="7"/>
        <v>26</v>
      </c>
      <c r="B293" s="48">
        <v>45509</v>
      </c>
      <c r="C293" s="52" t="s">
        <v>336</v>
      </c>
      <c r="D293" s="53">
        <v>3000</v>
      </c>
      <c r="E293" s="25" t="s">
        <v>321</v>
      </c>
    </row>
    <row r="294" spans="1:5" hidden="1" x14ac:dyDescent="0.25">
      <c r="A294" s="61">
        <f t="shared" si="7"/>
        <v>27</v>
      </c>
      <c r="B294" s="48">
        <v>45510</v>
      </c>
      <c r="C294" s="52" t="s">
        <v>337</v>
      </c>
      <c r="D294" s="53">
        <v>104125</v>
      </c>
      <c r="E294" s="25" t="s">
        <v>321</v>
      </c>
    </row>
    <row r="295" spans="1:5" hidden="1" x14ac:dyDescent="0.25">
      <c r="A295" s="61">
        <f t="shared" si="7"/>
        <v>28</v>
      </c>
      <c r="B295" s="48">
        <v>45510</v>
      </c>
      <c r="C295" s="52" t="s">
        <v>338</v>
      </c>
      <c r="D295" s="53">
        <v>10000</v>
      </c>
      <c r="E295" s="25" t="s">
        <v>321</v>
      </c>
    </row>
    <row r="296" spans="1:5" hidden="1" x14ac:dyDescent="0.25">
      <c r="A296" s="61">
        <f t="shared" si="7"/>
        <v>29</v>
      </c>
      <c r="B296" s="48">
        <v>45510</v>
      </c>
      <c r="C296" s="52" t="s">
        <v>339</v>
      </c>
      <c r="D296" s="53">
        <v>30000</v>
      </c>
      <c r="E296" s="25" t="s">
        <v>321</v>
      </c>
    </row>
    <row r="297" spans="1:5" hidden="1" x14ac:dyDescent="0.25">
      <c r="A297" s="61">
        <f t="shared" si="7"/>
        <v>30</v>
      </c>
      <c r="B297" s="22">
        <v>45510</v>
      </c>
      <c r="C297" s="52" t="s">
        <v>340</v>
      </c>
      <c r="D297" s="53">
        <v>2000</v>
      </c>
      <c r="E297" s="25" t="s">
        <v>321</v>
      </c>
    </row>
    <row r="298" spans="1:5" hidden="1" x14ac:dyDescent="0.25">
      <c r="A298" s="61">
        <f t="shared" si="7"/>
        <v>31</v>
      </c>
      <c r="B298" s="22">
        <v>45510</v>
      </c>
      <c r="C298" s="52" t="s">
        <v>341</v>
      </c>
      <c r="D298" s="53">
        <v>40000</v>
      </c>
      <c r="E298" s="25" t="s">
        <v>321</v>
      </c>
    </row>
    <row r="299" spans="1:5" hidden="1" x14ac:dyDescent="0.25">
      <c r="A299" s="61">
        <f t="shared" si="7"/>
        <v>32</v>
      </c>
      <c r="B299" s="22">
        <v>45511</v>
      </c>
      <c r="C299" s="52" t="s">
        <v>342</v>
      </c>
      <c r="D299" s="53">
        <f>65000+900+100</f>
        <v>66000</v>
      </c>
      <c r="E299" s="25" t="s">
        <v>321</v>
      </c>
    </row>
    <row r="300" spans="1:5" hidden="1" x14ac:dyDescent="0.25">
      <c r="A300" s="61">
        <f t="shared" si="7"/>
        <v>33</v>
      </c>
      <c r="B300" s="22">
        <v>45511</v>
      </c>
      <c r="C300" s="52" t="s">
        <v>343</v>
      </c>
      <c r="D300" s="53">
        <f>200+200+700</f>
        <v>1100</v>
      </c>
      <c r="E300" s="25" t="s">
        <v>321</v>
      </c>
    </row>
    <row r="301" spans="1:5" hidden="1" x14ac:dyDescent="0.25">
      <c r="A301" s="61">
        <f t="shared" si="7"/>
        <v>34</v>
      </c>
      <c r="B301" s="22">
        <v>45512</v>
      </c>
      <c r="C301" s="52" t="s">
        <v>344</v>
      </c>
      <c r="D301" s="53">
        <v>24100</v>
      </c>
      <c r="E301" s="25" t="s">
        <v>321</v>
      </c>
    </row>
    <row r="302" spans="1:5" hidden="1" x14ac:dyDescent="0.25">
      <c r="A302" s="61">
        <f t="shared" si="7"/>
        <v>35</v>
      </c>
      <c r="B302" s="22">
        <v>45512</v>
      </c>
      <c r="C302" s="52" t="s">
        <v>345</v>
      </c>
      <c r="D302" s="53">
        <v>32500</v>
      </c>
      <c r="E302" s="25" t="s">
        <v>321</v>
      </c>
    </row>
    <row r="303" spans="1:5" hidden="1" x14ac:dyDescent="0.25">
      <c r="A303" s="61">
        <f t="shared" si="7"/>
        <v>36</v>
      </c>
      <c r="B303" s="22">
        <v>45512</v>
      </c>
      <c r="C303" s="52" t="s">
        <v>346</v>
      </c>
      <c r="D303" s="53">
        <v>1000</v>
      </c>
      <c r="E303" s="25" t="s">
        <v>321</v>
      </c>
    </row>
    <row r="304" spans="1:5" hidden="1" x14ac:dyDescent="0.25">
      <c r="A304" s="61">
        <f t="shared" si="7"/>
        <v>37</v>
      </c>
      <c r="B304" s="22">
        <v>45513</v>
      </c>
      <c r="C304" s="52" t="s">
        <v>347</v>
      </c>
      <c r="D304" s="53">
        <v>400</v>
      </c>
      <c r="E304" s="25" t="s">
        <v>321</v>
      </c>
    </row>
    <row r="305" spans="1:5" hidden="1" x14ac:dyDescent="0.25">
      <c r="A305" s="61">
        <f t="shared" si="7"/>
        <v>38</v>
      </c>
      <c r="B305" s="22">
        <v>45513</v>
      </c>
      <c r="C305" s="52" t="s">
        <v>348</v>
      </c>
      <c r="D305" s="53">
        <v>19400</v>
      </c>
      <c r="E305" s="25" t="s">
        <v>321</v>
      </c>
    </row>
    <row r="306" spans="1:5" hidden="1" x14ac:dyDescent="0.25">
      <c r="A306" s="61">
        <f t="shared" si="7"/>
        <v>39</v>
      </c>
      <c r="B306" s="22">
        <v>45520</v>
      </c>
      <c r="C306" s="52" t="s">
        <v>349</v>
      </c>
      <c r="D306" s="53">
        <v>55000</v>
      </c>
      <c r="E306" s="25" t="s">
        <v>321</v>
      </c>
    </row>
    <row r="307" spans="1:5" hidden="1" x14ac:dyDescent="0.25">
      <c r="A307" s="61">
        <f>+A306+1</f>
        <v>40</v>
      </c>
      <c r="B307" s="22">
        <v>45520</v>
      </c>
      <c r="C307" s="52" t="s">
        <v>350</v>
      </c>
      <c r="D307" s="53">
        <f>65000+30000</f>
        <v>95000</v>
      </c>
      <c r="E307" s="25" t="s">
        <v>321</v>
      </c>
    </row>
    <row r="308" spans="1:5" hidden="1" x14ac:dyDescent="0.25">
      <c r="A308" s="61">
        <f t="shared" ref="A308:A310" si="8">+A307+1</f>
        <v>41</v>
      </c>
      <c r="B308" s="22">
        <v>45520</v>
      </c>
      <c r="C308" s="52" t="s">
        <v>351</v>
      </c>
      <c r="D308" s="53">
        <v>1000</v>
      </c>
      <c r="E308" s="25" t="s">
        <v>321</v>
      </c>
    </row>
    <row r="309" spans="1:5" hidden="1" x14ac:dyDescent="0.25">
      <c r="A309" s="61">
        <f t="shared" si="8"/>
        <v>42</v>
      </c>
      <c r="B309" s="62">
        <v>45520</v>
      </c>
      <c r="C309" s="56" t="s">
        <v>352</v>
      </c>
      <c r="D309" s="53">
        <v>1000</v>
      </c>
      <c r="E309" s="25" t="s">
        <v>321</v>
      </c>
    </row>
    <row r="310" spans="1:5" hidden="1" x14ac:dyDescent="0.25">
      <c r="A310" s="61">
        <f t="shared" si="8"/>
        <v>43</v>
      </c>
      <c r="B310" s="62">
        <v>45535</v>
      </c>
      <c r="C310" s="25" t="s">
        <v>353</v>
      </c>
      <c r="D310" s="53">
        <v>4700</v>
      </c>
      <c r="E310" s="25" t="s">
        <v>321</v>
      </c>
    </row>
    <row r="311" spans="1:5" hidden="1" x14ac:dyDescent="0.25">
      <c r="A311" s="60">
        <v>1</v>
      </c>
      <c r="B311" s="48">
        <v>45538</v>
      </c>
      <c r="C311" s="52" t="s">
        <v>309</v>
      </c>
      <c r="D311" s="53">
        <v>10000</v>
      </c>
      <c r="E311" s="25" t="s">
        <v>321</v>
      </c>
    </row>
    <row r="312" spans="1:5" hidden="1" x14ac:dyDescent="0.25">
      <c r="A312" s="60">
        <f t="shared" ref="A312:A317" si="9">+A311+1</f>
        <v>2</v>
      </c>
      <c r="B312" s="48">
        <v>45538</v>
      </c>
      <c r="C312" s="52" t="s">
        <v>354</v>
      </c>
      <c r="D312" s="53">
        <v>20000</v>
      </c>
      <c r="E312" s="25" t="s">
        <v>321</v>
      </c>
    </row>
    <row r="313" spans="1:5" hidden="1" x14ac:dyDescent="0.25">
      <c r="A313" s="60">
        <f t="shared" si="9"/>
        <v>3</v>
      </c>
      <c r="B313" s="48">
        <v>45546</v>
      </c>
      <c r="C313" s="63" t="s">
        <v>355</v>
      </c>
      <c r="D313" s="64">
        <v>500</v>
      </c>
      <c r="E313" s="25" t="s">
        <v>321</v>
      </c>
    </row>
    <row r="314" spans="1:5" hidden="1" x14ac:dyDescent="0.25">
      <c r="A314" s="60">
        <f t="shared" si="9"/>
        <v>4</v>
      </c>
      <c r="B314" s="48">
        <v>45551</v>
      </c>
      <c r="C314" s="52" t="s">
        <v>356</v>
      </c>
      <c r="D314" s="53">
        <v>55000</v>
      </c>
      <c r="E314" s="25" t="s">
        <v>321</v>
      </c>
    </row>
    <row r="315" spans="1:5" hidden="1" x14ac:dyDescent="0.25">
      <c r="A315" s="60">
        <f t="shared" si="9"/>
        <v>5</v>
      </c>
      <c r="B315" s="48">
        <v>45551</v>
      </c>
      <c r="C315" s="52" t="s">
        <v>357</v>
      </c>
      <c r="D315" s="53">
        <v>1000</v>
      </c>
      <c r="E315" s="25" t="s">
        <v>321</v>
      </c>
    </row>
    <row r="316" spans="1:5" hidden="1" x14ac:dyDescent="0.25">
      <c r="A316" s="60">
        <f t="shared" si="9"/>
        <v>6</v>
      </c>
      <c r="B316" s="48">
        <v>45565</v>
      </c>
      <c r="C316" s="52" t="s">
        <v>358</v>
      </c>
      <c r="D316" s="53">
        <v>43700</v>
      </c>
      <c r="E316" s="25" t="s">
        <v>321</v>
      </c>
    </row>
    <row r="317" spans="1:5" hidden="1" x14ac:dyDescent="0.25">
      <c r="A317" s="60">
        <f t="shared" si="9"/>
        <v>7</v>
      </c>
      <c r="B317" s="48">
        <v>45565</v>
      </c>
      <c r="C317" s="56" t="s">
        <v>359</v>
      </c>
      <c r="D317" s="53">
        <v>650</v>
      </c>
      <c r="E317" s="25" t="s">
        <v>321</v>
      </c>
    </row>
    <row r="318" spans="1:5" hidden="1" x14ac:dyDescent="0.25">
      <c r="A318" s="60" t="s">
        <v>360</v>
      </c>
      <c r="B318" s="48">
        <v>45565</v>
      </c>
      <c r="C318" s="65" t="s">
        <v>361</v>
      </c>
      <c r="D318" s="24">
        <f>300000+300000+250000+217000+100000</f>
        <v>1167000</v>
      </c>
      <c r="E318" s="25" t="s">
        <v>321</v>
      </c>
    </row>
    <row r="319" spans="1:5" ht="14" hidden="1" x14ac:dyDescent="0.4">
      <c r="A319" s="29">
        <v>1</v>
      </c>
      <c r="B319" s="48">
        <v>45567</v>
      </c>
      <c r="C319" s="52" t="s">
        <v>362</v>
      </c>
      <c r="D319" s="53">
        <v>10000</v>
      </c>
      <c r="E319" s="33" t="s">
        <v>273</v>
      </c>
    </row>
    <row r="320" spans="1:5" ht="14" hidden="1" x14ac:dyDescent="0.4">
      <c r="A320" s="29">
        <f t="shared" ref="A320:A336" si="10">1+A319</f>
        <v>2</v>
      </c>
      <c r="B320" s="48">
        <v>45567</v>
      </c>
      <c r="C320" s="52" t="s">
        <v>322</v>
      </c>
      <c r="D320" s="53">
        <v>20000</v>
      </c>
      <c r="E320" s="33" t="s">
        <v>273</v>
      </c>
    </row>
    <row r="321" spans="1:5" ht="14" hidden="1" x14ac:dyDescent="0.4">
      <c r="A321" s="29">
        <f t="shared" si="10"/>
        <v>3</v>
      </c>
      <c r="B321" s="48">
        <v>45572</v>
      </c>
      <c r="C321" s="52" t="s">
        <v>363</v>
      </c>
      <c r="D321" s="53">
        <v>2500</v>
      </c>
      <c r="E321" s="33" t="s">
        <v>273</v>
      </c>
    </row>
    <row r="322" spans="1:5" ht="14" hidden="1" x14ac:dyDescent="0.4">
      <c r="A322" s="29">
        <f t="shared" si="10"/>
        <v>4</v>
      </c>
      <c r="B322" s="48">
        <v>45573</v>
      </c>
      <c r="C322" s="65" t="s">
        <v>364</v>
      </c>
      <c r="D322" s="66">
        <v>214500</v>
      </c>
      <c r="E322" s="33" t="s">
        <v>273</v>
      </c>
    </row>
    <row r="323" spans="1:5" ht="14" hidden="1" x14ac:dyDescent="0.4">
      <c r="A323" s="29">
        <f t="shared" si="10"/>
        <v>5</v>
      </c>
      <c r="B323" s="48">
        <v>45573</v>
      </c>
      <c r="C323" s="65" t="s">
        <v>345</v>
      </c>
      <c r="D323" s="66">
        <v>58000</v>
      </c>
      <c r="E323" s="33" t="s">
        <v>273</v>
      </c>
    </row>
    <row r="324" spans="1:5" ht="14" hidden="1" x14ac:dyDescent="0.4">
      <c r="A324" s="29">
        <f t="shared" si="10"/>
        <v>6</v>
      </c>
      <c r="B324" s="48">
        <v>45573</v>
      </c>
      <c r="C324" s="52" t="s">
        <v>139</v>
      </c>
      <c r="D324" s="53">
        <v>1000</v>
      </c>
      <c r="E324" s="33" t="s">
        <v>273</v>
      </c>
    </row>
    <row r="325" spans="1:5" ht="14" hidden="1" x14ac:dyDescent="0.4">
      <c r="A325" s="29">
        <f t="shared" si="10"/>
        <v>7</v>
      </c>
      <c r="B325" s="48">
        <v>45580</v>
      </c>
      <c r="C325" s="52" t="s">
        <v>365</v>
      </c>
      <c r="D325" s="53">
        <v>55000</v>
      </c>
      <c r="E325" s="33" t="s">
        <v>273</v>
      </c>
    </row>
    <row r="326" spans="1:5" ht="14" hidden="1" x14ac:dyDescent="0.4">
      <c r="A326" s="29">
        <f t="shared" si="10"/>
        <v>8</v>
      </c>
      <c r="B326" s="48">
        <v>45586</v>
      </c>
      <c r="C326" s="52" t="s">
        <v>302</v>
      </c>
      <c r="D326" s="53">
        <v>19400</v>
      </c>
      <c r="E326" s="33" t="s">
        <v>273</v>
      </c>
    </row>
    <row r="327" spans="1:5" ht="14" hidden="1" x14ac:dyDescent="0.4">
      <c r="A327" s="29">
        <f t="shared" si="10"/>
        <v>9</v>
      </c>
      <c r="B327" s="48">
        <v>45586</v>
      </c>
      <c r="C327" s="52" t="s">
        <v>366</v>
      </c>
      <c r="D327" s="53">
        <v>300</v>
      </c>
      <c r="E327" s="33" t="s">
        <v>273</v>
      </c>
    </row>
    <row r="328" spans="1:5" ht="14" hidden="1" x14ac:dyDescent="0.4">
      <c r="A328" s="29">
        <f t="shared" si="10"/>
        <v>10</v>
      </c>
      <c r="B328" s="22">
        <v>45595</v>
      </c>
      <c r="C328" s="52" t="s">
        <v>367</v>
      </c>
      <c r="D328" s="53">
        <v>11900</v>
      </c>
      <c r="E328" s="33" t="s">
        <v>273</v>
      </c>
    </row>
    <row r="329" spans="1:5" ht="14" hidden="1" x14ac:dyDescent="0.4">
      <c r="A329" s="29">
        <f t="shared" si="10"/>
        <v>11</v>
      </c>
      <c r="B329" s="22">
        <v>45595</v>
      </c>
      <c r="C329" s="52" t="s">
        <v>368</v>
      </c>
      <c r="D329" s="66">
        <v>15000</v>
      </c>
      <c r="E329" s="33" t="s">
        <v>273</v>
      </c>
    </row>
    <row r="330" spans="1:5" ht="14" hidden="1" x14ac:dyDescent="0.4">
      <c r="A330" s="29">
        <f t="shared" si="10"/>
        <v>12</v>
      </c>
      <c r="B330" s="22">
        <v>45595</v>
      </c>
      <c r="C330" s="65" t="s">
        <v>369</v>
      </c>
      <c r="D330" s="53">
        <v>5000</v>
      </c>
      <c r="E330" s="33" t="s">
        <v>273</v>
      </c>
    </row>
    <row r="331" spans="1:5" ht="14" hidden="1" x14ac:dyDescent="0.4">
      <c r="A331" s="29">
        <f t="shared" si="10"/>
        <v>13</v>
      </c>
      <c r="B331" s="22">
        <v>45595</v>
      </c>
      <c r="C331" s="67" t="s">
        <v>370</v>
      </c>
      <c r="D331" s="53">
        <v>20350</v>
      </c>
      <c r="E331" s="33" t="s">
        <v>273</v>
      </c>
    </row>
    <row r="332" spans="1:5" ht="14" hidden="1" x14ac:dyDescent="0.4">
      <c r="A332" s="29">
        <f t="shared" si="10"/>
        <v>14</v>
      </c>
      <c r="B332" s="22">
        <v>45596</v>
      </c>
      <c r="C332" s="67" t="s">
        <v>371</v>
      </c>
      <c r="D332" s="53">
        <f>152785+98538</f>
        <v>251323</v>
      </c>
      <c r="E332" s="33" t="s">
        <v>273</v>
      </c>
    </row>
    <row r="333" spans="1:5" ht="14" hidden="1" x14ac:dyDescent="0.4">
      <c r="A333" s="29" t="s">
        <v>372</v>
      </c>
      <c r="B333" s="62">
        <v>45596</v>
      </c>
      <c r="C333" s="25" t="s">
        <v>373</v>
      </c>
      <c r="D333" s="53">
        <v>2334000</v>
      </c>
      <c r="E333" s="68" t="s">
        <v>273</v>
      </c>
    </row>
    <row r="334" spans="1:5" ht="14" hidden="1" x14ac:dyDescent="0.4">
      <c r="A334" s="29">
        <v>25</v>
      </c>
      <c r="B334" s="62">
        <v>45596</v>
      </c>
      <c r="C334" s="25" t="s">
        <v>374</v>
      </c>
      <c r="D334" s="53">
        <v>5000</v>
      </c>
      <c r="E334" s="68" t="s">
        <v>273</v>
      </c>
    </row>
    <row r="335" spans="1:5" ht="14" hidden="1" x14ac:dyDescent="0.4">
      <c r="A335" s="29">
        <f t="shared" si="10"/>
        <v>26</v>
      </c>
      <c r="B335" s="69">
        <v>45596</v>
      </c>
      <c r="C335" s="25" t="s">
        <v>375</v>
      </c>
      <c r="D335" s="53">
        <v>51300</v>
      </c>
      <c r="E335" s="33" t="s">
        <v>273</v>
      </c>
    </row>
    <row r="336" spans="1:5" ht="14" hidden="1" x14ac:dyDescent="0.4">
      <c r="A336" s="29">
        <f t="shared" si="10"/>
        <v>27</v>
      </c>
      <c r="B336" s="59">
        <v>45596</v>
      </c>
      <c r="C336" s="25" t="s">
        <v>376</v>
      </c>
      <c r="D336" s="53">
        <v>3000</v>
      </c>
      <c r="E336" s="33" t="s">
        <v>273</v>
      </c>
    </row>
    <row r="337" spans="1:5" ht="14.5" hidden="1" x14ac:dyDescent="0.35">
      <c r="A337" s="9">
        <v>1</v>
      </c>
      <c r="B337" s="22">
        <v>45600</v>
      </c>
      <c r="C337" s="65" t="s">
        <v>377</v>
      </c>
      <c r="D337" s="70">
        <v>10000</v>
      </c>
      <c r="E337" s="25" t="s">
        <v>321</v>
      </c>
    </row>
    <row r="338" spans="1:5" ht="14.5" hidden="1" x14ac:dyDescent="0.35">
      <c r="A338" s="9">
        <f>1+A337</f>
        <v>2</v>
      </c>
      <c r="B338" s="22">
        <v>45601</v>
      </c>
      <c r="C338" s="53" t="s">
        <v>378</v>
      </c>
      <c r="D338" s="71">
        <v>479650</v>
      </c>
      <c r="E338" s="25" t="s">
        <v>321</v>
      </c>
    </row>
    <row r="339" spans="1:5" ht="14.5" hidden="1" x14ac:dyDescent="0.35">
      <c r="A339" s="9">
        <f t="shared" ref="A339:A375" si="11">1+A338</f>
        <v>3</v>
      </c>
      <c r="B339" s="22">
        <v>45601</v>
      </c>
      <c r="C339" s="24" t="s">
        <v>379</v>
      </c>
      <c r="D339" s="71">
        <v>750000</v>
      </c>
      <c r="E339" s="25" t="s">
        <v>321</v>
      </c>
    </row>
    <row r="340" spans="1:5" ht="14.5" hidden="1" x14ac:dyDescent="0.35">
      <c r="A340" s="9">
        <f t="shared" si="11"/>
        <v>4</v>
      </c>
      <c r="B340" s="22">
        <v>45601</v>
      </c>
      <c r="C340" s="52" t="s">
        <v>380</v>
      </c>
      <c r="D340" s="66">
        <v>82000</v>
      </c>
      <c r="E340" s="25" t="s">
        <v>321</v>
      </c>
    </row>
    <row r="341" spans="1:5" ht="14.5" hidden="1" x14ac:dyDescent="0.35">
      <c r="A341" s="9">
        <f t="shared" si="11"/>
        <v>5</v>
      </c>
      <c r="B341" s="22">
        <v>45601</v>
      </c>
      <c r="C341" s="52" t="s">
        <v>103</v>
      </c>
      <c r="D341" s="66">
        <v>1000</v>
      </c>
      <c r="E341" s="25" t="s">
        <v>321</v>
      </c>
    </row>
    <row r="342" spans="1:5" ht="14.5" hidden="1" x14ac:dyDescent="0.35">
      <c r="A342" s="9">
        <f t="shared" si="11"/>
        <v>6</v>
      </c>
      <c r="B342" s="22">
        <v>45601</v>
      </c>
      <c r="C342" s="52" t="s">
        <v>381</v>
      </c>
      <c r="D342" s="66">
        <f>200+700</f>
        <v>900</v>
      </c>
      <c r="E342" s="25" t="s">
        <v>321</v>
      </c>
    </row>
    <row r="343" spans="1:5" ht="14.5" hidden="1" x14ac:dyDescent="0.35">
      <c r="A343" s="9">
        <f t="shared" si="11"/>
        <v>7</v>
      </c>
      <c r="B343" s="22">
        <v>45601</v>
      </c>
      <c r="C343" s="52" t="s">
        <v>382</v>
      </c>
      <c r="D343" s="53">
        <v>18000</v>
      </c>
      <c r="E343" s="25" t="s">
        <v>321</v>
      </c>
    </row>
    <row r="344" spans="1:5" ht="14.5" hidden="1" x14ac:dyDescent="0.35">
      <c r="A344" s="9">
        <f t="shared" si="11"/>
        <v>8</v>
      </c>
      <c r="B344" s="22">
        <v>45601</v>
      </c>
      <c r="C344" s="52" t="s">
        <v>383</v>
      </c>
      <c r="D344" s="53">
        <v>15000</v>
      </c>
      <c r="E344" s="25" t="s">
        <v>321</v>
      </c>
    </row>
    <row r="345" spans="1:5" ht="14.5" hidden="1" x14ac:dyDescent="0.35">
      <c r="A345" s="9" t="s">
        <v>384</v>
      </c>
      <c r="B345" s="22">
        <v>45602</v>
      </c>
      <c r="C345" s="53" t="s">
        <v>385</v>
      </c>
      <c r="D345" s="72">
        <f>210000*3+13500</f>
        <v>643500</v>
      </c>
      <c r="E345" s="25" t="s">
        <v>321</v>
      </c>
    </row>
    <row r="346" spans="1:5" ht="14.5" hidden="1" x14ac:dyDescent="0.35">
      <c r="A346" s="9">
        <v>12</v>
      </c>
      <c r="B346" s="22">
        <v>45602</v>
      </c>
      <c r="C346" s="52" t="s">
        <v>386</v>
      </c>
      <c r="D346" s="73">
        <v>3000</v>
      </c>
      <c r="E346" s="25" t="s">
        <v>321</v>
      </c>
    </row>
    <row r="347" spans="1:5" ht="14.5" hidden="1" x14ac:dyDescent="0.35">
      <c r="A347" s="9">
        <f t="shared" si="11"/>
        <v>13</v>
      </c>
      <c r="B347" s="22">
        <v>45602</v>
      </c>
      <c r="C347" s="52" t="s">
        <v>387</v>
      </c>
      <c r="D347" s="73">
        <v>1200</v>
      </c>
      <c r="E347" s="25" t="s">
        <v>321</v>
      </c>
    </row>
    <row r="348" spans="1:5" ht="14.5" hidden="1" x14ac:dyDescent="0.35">
      <c r="A348" s="9">
        <f t="shared" si="11"/>
        <v>14</v>
      </c>
      <c r="B348" s="22">
        <v>45602</v>
      </c>
      <c r="C348" s="25" t="s">
        <v>388</v>
      </c>
      <c r="D348" s="73">
        <v>19400</v>
      </c>
      <c r="E348" s="25" t="s">
        <v>321</v>
      </c>
    </row>
    <row r="349" spans="1:5" ht="14.5" hidden="1" x14ac:dyDescent="0.35">
      <c r="A349" s="9">
        <f t="shared" si="11"/>
        <v>15</v>
      </c>
      <c r="B349" s="22">
        <v>45602</v>
      </c>
      <c r="C349" s="25" t="s">
        <v>389</v>
      </c>
      <c r="D349" s="74">
        <v>300</v>
      </c>
      <c r="E349" s="25" t="s">
        <v>321</v>
      </c>
    </row>
    <row r="350" spans="1:5" ht="14.5" hidden="1" x14ac:dyDescent="0.35">
      <c r="A350" s="9">
        <f t="shared" si="11"/>
        <v>16</v>
      </c>
      <c r="B350" s="22">
        <v>45602</v>
      </c>
      <c r="C350" s="25" t="s">
        <v>390</v>
      </c>
      <c r="D350" s="72">
        <v>450</v>
      </c>
      <c r="E350" s="25" t="s">
        <v>321</v>
      </c>
    </row>
    <row r="351" spans="1:5" ht="14.5" hidden="1" x14ac:dyDescent="0.35">
      <c r="A351" s="9">
        <f t="shared" si="11"/>
        <v>17</v>
      </c>
      <c r="B351" s="22">
        <v>45604</v>
      </c>
      <c r="C351" s="53" t="s">
        <v>391</v>
      </c>
      <c r="D351" s="72">
        <v>5400</v>
      </c>
      <c r="E351" s="25" t="s">
        <v>321</v>
      </c>
    </row>
    <row r="352" spans="1:5" ht="14.5" hidden="1" x14ac:dyDescent="0.35">
      <c r="A352" s="9">
        <f t="shared" si="11"/>
        <v>18</v>
      </c>
      <c r="B352" s="22">
        <v>45604</v>
      </c>
      <c r="C352" s="67" t="s">
        <v>392</v>
      </c>
      <c r="D352" s="73">
        <v>2000</v>
      </c>
      <c r="E352" s="25" t="s">
        <v>321</v>
      </c>
    </row>
    <row r="353" spans="1:5" ht="14.5" hidden="1" x14ac:dyDescent="0.35">
      <c r="A353" s="9">
        <f t="shared" si="11"/>
        <v>19</v>
      </c>
      <c r="B353" s="22">
        <v>45607</v>
      </c>
      <c r="C353" s="65" t="s">
        <v>393</v>
      </c>
      <c r="D353" s="75">
        <v>20000</v>
      </c>
      <c r="E353" s="25" t="s">
        <v>321</v>
      </c>
    </row>
    <row r="354" spans="1:5" ht="14.5" hidden="1" x14ac:dyDescent="0.35">
      <c r="A354" s="9">
        <f t="shared" si="11"/>
        <v>20</v>
      </c>
      <c r="B354" s="22">
        <v>45608</v>
      </c>
      <c r="C354" s="67" t="s">
        <v>394</v>
      </c>
      <c r="D354" s="73">
        <v>2000</v>
      </c>
      <c r="E354" s="25" t="s">
        <v>321</v>
      </c>
    </row>
    <row r="355" spans="1:5" ht="14.5" hidden="1" x14ac:dyDescent="0.35">
      <c r="A355" s="9">
        <f t="shared" si="11"/>
        <v>21</v>
      </c>
      <c r="B355" s="22">
        <v>45608</v>
      </c>
      <c r="C355" s="25" t="s">
        <v>395</v>
      </c>
      <c r="D355" s="76">
        <v>11900</v>
      </c>
      <c r="E355" s="25" t="s">
        <v>321</v>
      </c>
    </row>
    <row r="356" spans="1:5" ht="14.5" hidden="1" x14ac:dyDescent="0.35">
      <c r="A356" s="9">
        <f t="shared" si="11"/>
        <v>22</v>
      </c>
      <c r="B356" s="22">
        <v>45608</v>
      </c>
      <c r="C356" s="25" t="s">
        <v>396</v>
      </c>
      <c r="D356" s="76">
        <v>1900</v>
      </c>
      <c r="E356" s="25" t="s">
        <v>321</v>
      </c>
    </row>
    <row r="357" spans="1:5" ht="14.5" hidden="1" x14ac:dyDescent="0.35">
      <c r="A357" s="9">
        <f t="shared" si="11"/>
        <v>23</v>
      </c>
      <c r="B357" s="22">
        <v>45610</v>
      </c>
      <c r="C357" s="67" t="s">
        <v>397</v>
      </c>
      <c r="D357" s="77">
        <v>55000</v>
      </c>
      <c r="E357" s="25" t="s">
        <v>321</v>
      </c>
    </row>
    <row r="358" spans="1:5" ht="14.5" hidden="1" x14ac:dyDescent="0.35">
      <c r="A358" s="9">
        <f t="shared" si="11"/>
        <v>24</v>
      </c>
      <c r="B358" s="22">
        <v>45610</v>
      </c>
      <c r="C358" s="67" t="s">
        <v>398</v>
      </c>
      <c r="D358" s="77">
        <v>18900</v>
      </c>
      <c r="E358" s="25" t="s">
        <v>321</v>
      </c>
    </row>
    <row r="359" spans="1:5" ht="14.5" hidden="1" x14ac:dyDescent="0.35">
      <c r="A359" s="9">
        <f>1+A358</f>
        <v>25</v>
      </c>
      <c r="B359" s="22">
        <v>45614</v>
      </c>
      <c r="C359" s="67" t="s">
        <v>399</v>
      </c>
      <c r="D359" s="77">
        <v>82100</v>
      </c>
      <c r="E359" s="25" t="s">
        <v>321</v>
      </c>
    </row>
    <row r="360" spans="1:5" ht="14.5" hidden="1" x14ac:dyDescent="0.35">
      <c r="A360" s="9">
        <f t="shared" si="11"/>
        <v>26</v>
      </c>
      <c r="B360" s="22">
        <v>45617</v>
      </c>
      <c r="C360" s="67" t="s">
        <v>400</v>
      </c>
      <c r="D360" s="77">
        <f>88550+100+43825+50</f>
        <v>132525</v>
      </c>
      <c r="E360" s="25" t="s">
        <v>321</v>
      </c>
    </row>
    <row r="361" spans="1:5" ht="14.5" hidden="1" x14ac:dyDescent="0.35">
      <c r="A361" s="9">
        <f t="shared" si="11"/>
        <v>27</v>
      </c>
      <c r="B361" s="22">
        <v>45617</v>
      </c>
      <c r="C361" s="67" t="s">
        <v>401</v>
      </c>
      <c r="D361" s="77">
        <v>19400</v>
      </c>
      <c r="E361" s="25" t="s">
        <v>321</v>
      </c>
    </row>
    <row r="362" spans="1:5" ht="14.5" hidden="1" x14ac:dyDescent="0.35">
      <c r="A362" s="9">
        <f t="shared" si="11"/>
        <v>28</v>
      </c>
      <c r="B362" s="22">
        <v>45617</v>
      </c>
      <c r="C362" s="67" t="s">
        <v>402</v>
      </c>
      <c r="D362" s="77">
        <v>400</v>
      </c>
      <c r="E362" s="25" t="s">
        <v>321</v>
      </c>
    </row>
    <row r="363" spans="1:5" ht="14.5" hidden="1" x14ac:dyDescent="0.35">
      <c r="A363" s="9">
        <f t="shared" si="11"/>
        <v>29</v>
      </c>
      <c r="B363" s="22">
        <v>45617</v>
      </c>
      <c r="C363" s="67" t="s">
        <v>403</v>
      </c>
      <c r="D363" s="77">
        <v>500</v>
      </c>
      <c r="E363" s="25" t="s">
        <v>321</v>
      </c>
    </row>
    <row r="364" spans="1:5" ht="14.5" hidden="1" x14ac:dyDescent="0.35">
      <c r="A364" s="9">
        <f t="shared" si="11"/>
        <v>30</v>
      </c>
      <c r="B364" s="22">
        <v>45618</v>
      </c>
      <c r="C364" s="67" t="s">
        <v>404</v>
      </c>
      <c r="D364" s="77">
        <v>30000</v>
      </c>
      <c r="E364" s="25" t="s">
        <v>321</v>
      </c>
    </row>
    <row r="365" spans="1:5" ht="14.5" hidden="1" x14ac:dyDescent="0.35">
      <c r="A365" s="9">
        <f t="shared" si="11"/>
        <v>31</v>
      </c>
      <c r="B365" s="22">
        <v>45618</v>
      </c>
      <c r="C365" s="67" t="s">
        <v>405</v>
      </c>
      <c r="D365" s="77">
        <v>2000</v>
      </c>
      <c r="E365" s="25" t="s">
        <v>321</v>
      </c>
    </row>
    <row r="366" spans="1:5" ht="14.5" hidden="1" x14ac:dyDescent="0.35">
      <c r="A366" s="9">
        <f t="shared" si="11"/>
        <v>32</v>
      </c>
      <c r="B366" s="22">
        <v>45618</v>
      </c>
      <c r="C366" s="67" t="s">
        <v>406</v>
      </c>
      <c r="D366" s="77">
        <v>3700</v>
      </c>
      <c r="E366" s="25" t="s">
        <v>321</v>
      </c>
    </row>
    <row r="367" spans="1:5" ht="14.5" hidden="1" x14ac:dyDescent="0.35">
      <c r="A367" s="9">
        <f t="shared" si="11"/>
        <v>33</v>
      </c>
      <c r="B367" s="22">
        <v>45618</v>
      </c>
      <c r="C367" s="67" t="s">
        <v>407</v>
      </c>
      <c r="D367" s="77">
        <v>1500</v>
      </c>
      <c r="E367" s="25" t="s">
        <v>321</v>
      </c>
    </row>
    <row r="368" spans="1:5" ht="14.5" hidden="1" x14ac:dyDescent="0.35">
      <c r="A368" s="9">
        <f t="shared" si="11"/>
        <v>34</v>
      </c>
      <c r="B368" s="22">
        <v>45621</v>
      </c>
      <c r="C368" s="67" t="s">
        <v>408</v>
      </c>
      <c r="D368" s="78">
        <v>1750</v>
      </c>
      <c r="E368" s="25" t="s">
        <v>321</v>
      </c>
    </row>
    <row r="369" spans="1:5" ht="14.5" hidden="1" x14ac:dyDescent="0.35">
      <c r="A369" s="9">
        <f t="shared" si="11"/>
        <v>35</v>
      </c>
      <c r="B369" s="22">
        <v>45622</v>
      </c>
      <c r="C369" s="67" t="s">
        <v>409</v>
      </c>
      <c r="D369" s="78">
        <v>7000</v>
      </c>
      <c r="E369" s="25" t="s">
        <v>321</v>
      </c>
    </row>
    <row r="370" spans="1:5" ht="14.5" hidden="1" x14ac:dyDescent="0.35">
      <c r="A370" s="9">
        <f>1+A369</f>
        <v>36</v>
      </c>
      <c r="B370" s="22">
        <v>45622</v>
      </c>
      <c r="C370" s="53" t="s">
        <v>410</v>
      </c>
      <c r="D370" s="78">
        <v>240000</v>
      </c>
      <c r="E370" s="25" t="s">
        <v>321</v>
      </c>
    </row>
    <row r="371" spans="1:5" ht="14.5" hidden="1" x14ac:dyDescent="0.35">
      <c r="A371" s="9">
        <f t="shared" si="11"/>
        <v>37</v>
      </c>
      <c r="B371" s="22">
        <v>45622</v>
      </c>
      <c r="C371" s="67" t="s">
        <v>411</v>
      </c>
      <c r="D371" s="78">
        <v>10000</v>
      </c>
      <c r="E371" s="25" t="s">
        <v>321</v>
      </c>
    </row>
    <row r="372" spans="1:5" ht="14.5" hidden="1" x14ac:dyDescent="0.35">
      <c r="A372" s="9">
        <f t="shared" si="11"/>
        <v>38</v>
      </c>
      <c r="B372" s="22">
        <v>45622</v>
      </c>
      <c r="C372" s="67" t="s">
        <v>412</v>
      </c>
      <c r="D372" s="78">
        <v>4500</v>
      </c>
      <c r="E372" s="25" t="s">
        <v>321</v>
      </c>
    </row>
    <row r="373" spans="1:5" ht="14.5" hidden="1" x14ac:dyDescent="0.35">
      <c r="A373" s="9" t="s">
        <v>413</v>
      </c>
      <c r="B373" s="22">
        <v>45622</v>
      </c>
      <c r="C373" s="67" t="s">
        <v>414</v>
      </c>
      <c r="D373" s="78">
        <f>500+25200+37100+8250</f>
        <v>71050</v>
      </c>
      <c r="E373" s="25" t="s">
        <v>321</v>
      </c>
    </row>
    <row r="374" spans="1:5" ht="14.5" hidden="1" x14ac:dyDescent="0.35">
      <c r="A374" s="9">
        <v>41</v>
      </c>
      <c r="B374" s="22">
        <v>45624</v>
      </c>
      <c r="C374" s="67" t="s">
        <v>415</v>
      </c>
      <c r="D374" s="78">
        <v>160000</v>
      </c>
      <c r="E374" s="25" t="s">
        <v>321</v>
      </c>
    </row>
    <row r="375" spans="1:5" ht="14.5" hidden="1" x14ac:dyDescent="0.35">
      <c r="A375" s="9">
        <f t="shared" si="11"/>
        <v>42</v>
      </c>
      <c r="B375" s="22">
        <v>45626</v>
      </c>
      <c r="C375" s="25" t="s">
        <v>416</v>
      </c>
      <c r="D375" s="73">
        <v>5400</v>
      </c>
      <c r="E375" s="25" t="s">
        <v>321</v>
      </c>
    </row>
    <row r="376" spans="1:5" hidden="1" x14ac:dyDescent="0.25">
      <c r="A376" s="79">
        <v>1</v>
      </c>
      <c r="B376" s="48">
        <v>45628</v>
      </c>
      <c r="C376" s="67" t="s">
        <v>417</v>
      </c>
      <c r="D376" s="57">
        <v>15000</v>
      </c>
      <c r="E376" s="25" t="s">
        <v>321</v>
      </c>
    </row>
    <row r="377" spans="1:5" hidden="1" x14ac:dyDescent="0.25">
      <c r="A377" s="79">
        <v>2</v>
      </c>
      <c r="B377" s="48">
        <v>45628</v>
      </c>
      <c r="C377" s="67" t="s">
        <v>418</v>
      </c>
      <c r="D377" s="57">
        <v>12000</v>
      </c>
      <c r="E377" s="25" t="s">
        <v>321</v>
      </c>
    </row>
    <row r="378" spans="1:5" hidden="1" x14ac:dyDescent="0.25">
      <c r="A378" s="79">
        <v>3</v>
      </c>
      <c r="B378" s="48">
        <v>45628</v>
      </c>
      <c r="C378" s="67" t="s">
        <v>394</v>
      </c>
      <c r="D378" s="57">
        <v>2000</v>
      </c>
      <c r="E378" s="25" t="s">
        <v>321</v>
      </c>
    </row>
    <row r="379" spans="1:5" hidden="1" x14ac:dyDescent="0.25">
      <c r="A379" s="79">
        <v>4</v>
      </c>
      <c r="B379" s="48">
        <v>45628</v>
      </c>
      <c r="C379" s="67" t="s">
        <v>419</v>
      </c>
      <c r="D379" s="57">
        <v>20000</v>
      </c>
      <c r="E379" s="25" t="s">
        <v>321</v>
      </c>
    </row>
    <row r="380" spans="1:5" hidden="1" x14ac:dyDescent="0.25">
      <c r="A380" s="79">
        <v>5</v>
      </c>
      <c r="B380" s="48">
        <v>45628</v>
      </c>
      <c r="C380" s="67" t="s">
        <v>139</v>
      </c>
      <c r="D380" s="57">
        <v>1000</v>
      </c>
      <c r="E380" s="25" t="s">
        <v>321</v>
      </c>
    </row>
    <row r="381" spans="1:5" hidden="1" x14ac:dyDescent="0.25">
      <c r="A381" s="79">
        <v>6</v>
      </c>
      <c r="B381" s="48">
        <v>45628</v>
      </c>
      <c r="C381" s="67" t="s">
        <v>420</v>
      </c>
      <c r="D381" s="57">
        <v>825</v>
      </c>
      <c r="E381" s="25" t="s">
        <v>321</v>
      </c>
    </row>
    <row r="382" spans="1:5" hidden="1" x14ac:dyDescent="0.25">
      <c r="A382" s="79">
        <v>7</v>
      </c>
      <c r="B382" s="48">
        <v>45629</v>
      </c>
      <c r="C382" s="67" t="s">
        <v>305</v>
      </c>
      <c r="D382" s="57">
        <v>19400</v>
      </c>
      <c r="E382" s="25" t="s">
        <v>321</v>
      </c>
    </row>
    <row r="383" spans="1:5" hidden="1" x14ac:dyDescent="0.25">
      <c r="A383" s="79">
        <v>8</v>
      </c>
      <c r="B383" s="48">
        <v>45629</v>
      </c>
      <c r="C383" s="67" t="s">
        <v>421</v>
      </c>
      <c r="D383" s="57">
        <v>400</v>
      </c>
      <c r="E383" s="25" t="s">
        <v>321</v>
      </c>
    </row>
    <row r="384" spans="1:5" hidden="1" x14ac:dyDescent="0.25">
      <c r="A384" s="79">
        <v>9</v>
      </c>
      <c r="B384" s="48">
        <v>45629</v>
      </c>
      <c r="C384" s="67" t="s">
        <v>422</v>
      </c>
      <c r="D384" s="57">
        <v>3000</v>
      </c>
      <c r="E384" s="25" t="s">
        <v>321</v>
      </c>
    </row>
    <row r="385" spans="1:5" hidden="1" x14ac:dyDescent="0.25">
      <c r="A385" s="79">
        <v>10</v>
      </c>
      <c r="B385" s="62">
        <v>45630</v>
      </c>
      <c r="C385" s="67" t="s">
        <v>423</v>
      </c>
      <c r="D385" s="57">
        <v>37200</v>
      </c>
      <c r="E385" s="25" t="s">
        <v>321</v>
      </c>
    </row>
    <row r="386" spans="1:5" hidden="1" x14ac:dyDescent="0.25">
      <c r="A386" s="79">
        <v>11</v>
      </c>
      <c r="B386" s="62">
        <v>45630</v>
      </c>
      <c r="C386" s="67" t="s">
        <v>424</v>
      </c>
      <c r="D386" s="57">
        <v>16000</v>
      </c>
      <c r="E386" s="25" t="s">
        <v>321</v>
      </c>
    </row>
    <row r="387" spans="1:5" hidden="1" x14ac:dyDescent="0.25">
      <c r="A387" s="79">
        <v>12</v>
      </c>
      <c r="B387" s="62">
        <v>45631</v>
      </c>
      <c r="C387" s="67" t="s">
        <v>425</v>
      </c>
      <c r="D387" s="57">
        <v>19400</v>
      </c>
      <c r="E387" s="25" t="s">
        <v>321</v>
      </c>
    </row>
    <row r="388" spans="1:5" hidden="1" x14ac:dyDescent="0.25">
      <c r="A388" s="79">
        <v>13</v>
      </c>
      <c r="B388" s="62">
        <v>45631</v>
      </c>
      <c r="C388" s="67" t="s">
        <v>426</v>
      </c>
      <c r="D388" s="57">
        <v>400</v>
      </c>
      <c r="E388" s="25" t="s">
        <v>321</v>
      </c>
    </row>
    <row r="389" spans="1:5" hidden="1" x14ac:dyDescent="0.25">
      <c r="A389" s="79">
        <v>14</v>
      </c>
      <c r="B389" s="62">
        <v>45630</v>
      </c>
      <c r="C389" s="67" t="s">
        <v>427</v>
      </c>
      <c r="D389" s="57">
        <v>700</v>
      </c>
      <c r="E389" s="25" t="s">
        <v>321</v>
      </c>
    </row>
    <row r="390" spans="1:5" hidden="1" x14ac:dyDescent="0.25">
      <c r="A390" s="79">
        <v>15</v>
      </c>
      <c r="B390" s="62">
        <v>45632</v>
      </c>
      <c r="C390" s="67" t="s">
        <v>428</v>
      </c>
      <c r="D390" s="57">
        <v>68900</v>
      </c>
      <c r="E390" s="25" t="s">
        <v>321</v>
      </c>
    </row>
    <row r="391" spans="1:5" hidden="1" x14ac:dyDescent="0.25">
      <c r="A391" s="79">
        <v>16</v>
      </c>
      <c r="B391" s="62">
        <v>45632</v>
      </c>
      <c r="C391" s="67" t="s">
        <v>429</v>
      </c>
      <c r="D391" s="57">
        <v>1125</v>
      </c>
      <c r="E391" s="25" t="s">
        <v>321</v>
      </c>
    </row>
    <row r="392" spans="1:5" hidden="1" x14ac:dyDescent="0.25">
      <c r="A392" s="79">
        <v>17</v>
      </c>
      <c r="B392" s="62">
        <v>45632</v>
      </c>
      <c r="C392" s="67" t="s">
        <v>430</v>
      </c>
      <c r="D392" s="57">
        <v>500</v>
      </c>
      <c r="E392" s="25" t="s">
        <v>321</v>
      </c>
    </row>
    <row r="393" spans="1:5" hidden="1" x14ac:dyDescent="0.25">
      <c r="A393" s="79">
        <v>18</v>
      </c>
      <c r="B393" s="62">
        <v>45635</v>
      </c>
      <c r="C393" s="67" t="s">
        <v>431</v>
      </c>
      <c r="D393" s="57">
        <v>10000</v>
      </c>
      <c r="E393" s="25" t="s">
        <v>321</v>
      </c>
    </row>
    <row r="394" spans="1:5" hidden="1" x14ac:dyDescent="0.25">
      <c r="A394" s="79" t="s">
        <v>432</v>
      </c>
      <c r="B394" s="62">
        <v>45639</v>
      </c>
      <c r="C394" s="67" t="s">
        <v>433</v>
      </c>
      <c r="D394" s="57">
        <v>1167000</v>
      </c>
      <c r="E394" s="25" t="s">
        <v>321</v>
      </c>
    </row>
    <row r="395" spans="1:5" hidden="1" x14ac:dyDescent="0.25">
      <c r="A395" s="79">
        <v>24</v>
      </c>
      <c r="B395" s="62">
        <v>45639</v>
      </c>
      <c r="C395" s="67" t="s">
        <v>434</v>
      </c>
      <c r="D395" s="57">
        <v>6775</v>
      </c>
      <c r="E395" s="25" t="s">
        <v>321</v>
      </c>
    </row>
    <row r="396" spans="1:5" hidden="1" x14ac:dyDescent="0.25">
      <c r="A396" s="79">
        <v>25</v>
      </c>
      <c r="B396" s="62">
        <v>45642</v>
      </c>
      <c r="C396" s="67" t="s">
        <v>435</v>
      </c>
      <c r="D396" s="57">
        <v>55000</v>
      </c>
      <c r="E396" s="25" t="s">
        <v>321</v>
      </c>
    </row>
    <row r="397" spans="1:5" hidden="1" x14ac:dyDescent="0.25">
      <c r="A397" s="79">
        <v>26</v>
      </c>
      <c r="B397" s="62">
        <v>45643</v>
      </c>
      <c r="C397" s="67" t="s">
        <v>436</v>
      </c>
      <c r="D397" s="57">
        <v>192700</v>
      </c>
      <c r="E397" s="25" t="s">
        <v>321</v>
      </c>
    </row>
    <row r="398" spans="1:5" hidden="1" x14ac:dyDescent="0.25">
      <c r="A398" s="79">
        <v>27</v>
      </c>
      <c r="B398" s="62">
        <v>45644</v>
      </c>
      <c r="C398" s="67" t="s">
        <v>437</v>
      </c>
      <c r="D398" s="57">
        <v>214500</v>
      </c>
      <c r="E398" s="25" t="s">
        <v>321</v>
      </c>
    </row>
    <row r="399" spans="1:5" hidden="1" x14ac:dyDescent="0.25">
      <c r="A399" s="79">
        <v>28</v>
      </c>
      <c r="B399" s="62">
        <v>45645</v>
      </c>
      <c r="C399" s="67" t="s">
        <v>438</v>
      </c>
      <c r="D399" s="57">
        <v>33175</v>
      </c>
      <c r="E399" s="25" t="s">
        <v>321</v>
      </c>
    </row>
    <row r="400" spans="1:5" hidden="1" x14ac:dyDescent="0.25">
      <c r="A400" s="79">
        <v>29</v>
      </c>
      <c r="B400" s="62">
        <v>45645</v>
      </c>
      <c r="C400" s="25" t="s">
        <v>439</v>
      </c>
      <c r="D400" s="57">
        <v>5000</v>
      </c>
      <c r="E400" s="25" t="s">
        <v>321</v>
      </c>
    </row>
    <row r="401" spans="1:5" hidden="1" x14ac:dyDescent="0.25">
      <c r="A401" s="79">
        <v>30</v>
      </c>
      <c r="B401" s="80">
        <v>45649</v>
      </c>
      <c r="C401" s="25" t="s">
        <v>440</v>
      </c>
      <c r="D401" s="53">
        <f>25000+22000</f>
        <v>47000</v>
      </c>
      <c r="E401" s="25" t="s">
        <v>321</v>
      </c>
    </row>
    <row r="402" spans="1:5" hidden="1" x14ac:dyDescent="0.25">
      <c r="A402" s="79" t="s">
        <v>441</v>
      </c>
      <c r="B402" s="62">
        <v>45650</v>
      </c>
      <c r="C402" s="25" t="s">
        <v>442</v>
      </c>
      <c r="D402" s="53">
        <v>1167000</v>
      </c>
      <c r="E402" s="25" t="s">
        <v>321</v>
      </c>
    </row>
    <row r="403" spans="1:5" hidden="1" x14ac:dyDescent="0.25">
      <c r="A403" s="79" t="s">
        <v>443</v>
      </c>
      <c r="B403" s="62">
        <v>45650</v>
      </c>
      <c r="C403" s="25" t="s">
        <v>444</v>
      </c>
      <c r="D403" s="53">
        <v>250000</v>
      </c>
      <c r="E403" s="25" t="s">
        <v>321</v>
      </c>
    </row>
    <row r="404" spans="1:5" hidden="1" x14ac:dyDescent="0.25">
      <c r="A404" s="79">
        <v>41</v>
      </c>
      <c r="B404" s="62">
        <v>45650</v>
      </c>
      <c r="C404" s="25" t="s">
        <v>445</v>
      </c>
      <c r="D404" s="53">
        <v>20000</v>
      </c>
      <c r="E404" s="25" t="s">
        <v>321</v>
      </c>
    </row>
    <row r="405" spans="1:5" hidden="1" x14ac:dyDescent="0.25">
      <c r="A405" s="79">
        <v>42</v>
      </c>
      <c r="B405" s="62">
        <v>45650</v>
      </c>
      <c r="C405" s="25" t="s">
        <v>446</v>
      </c>
      <c r="D405" s="53">
        <v>192700</v>
      </c>
      <c r="E405" s="25" t="s">
        <v>321</v>
      </c>
    </row>
    <row r="406" spans="1:5" hidden="1" x14ac:dyDescent="0.25">
      <c r="A406" s="79">
        <v>43</v>
      </c>
      <c r="B406" s="62">
        <v>45650</v>
      </c>
      <c r="C406" s="25" t="s">
        <v>447</v>
      </c>
      <c r="D406" s="53">
        <v>200</v>
      </c>
      <c r="E406" s="25" t="s">
        <v>321</v>
      </c>
    </row>
    <row r="407" spans="1:5" hidden="1" x14ac:dyDescent="0.25">
      <c r="A407" s="81">
        <f>+A406+1</f>
        <v>44</v>
      </c>
      <c r="B407" s="69">
        <v>45650</v>
      </c>
      <c r="C407" s="82" t="s">
        <v>448</v>
      </c>
      <c r="D407" s="53">
        <f>700*2</f>
        <v>1400</v>
      </c>
      <c r="E407" s="25" t="s">
        <v>321</v>
      </c>
    </row>
    <row r="408" spans="1:5" hidden="1" x14ac:dyDescent="0.25">
      <c r="A408" s="79">
        <f>+A407+1</f>
        <v>45</v>
      </c>
      <c r="B408" s="59">
        <v>45650</v>
      </c>
      <c r="C408" s="25" t="s">
        <v>449</v>
      </c>
      <c r="D408" s="53">
        <v>4200</v>
      </c>
      <c r="E408" s="25" t="s">
        <v>321</v>
      </c>
    </row>
    <row r="411" spans="1:5" x14ac:dyDescent="0.25">
      <c r="C411" s="2" t="s">
        <v>460</v>
      </c>
      <c r="D411" s="86">
        <f>SUM(D6:D408)</f>
        <v>47046181</v>
      </c>
    </row>
    <row r="415" spans="1:5" x14ac:dyDescent="0.25">
      <c r="D415" s="86"/>
    </row>
  </sheetData>
  <autoFilter ref="A5:E408" xr:uid="{3CF28424-25CF-4875-B971-EC61D1CD9204}">
    <filterColumn colId="2">
      <filters>
        <filter val="ACHAT CASH PAWER APPARTEMENT MISSION DU 12 AU 11 AVRIL"/>
        <filter val="ACHAT CASH PAWER LOGEMENT MISSION 12 MARS AU 11 1VRIL"/>
        <filter val="ACHAT CASH PAWER LOGEMENT MISSION DU 12 AU 11 AVRIL 2024"/>
        <filter val="ACHAT CASH PAWER POUR APPARTEMENTS MISSION DU 12 AU 11 AVRIL"/>
        <filter val="ACHAT DE CASH PAWER LOGEMENT MISSION ETAGE"/>
        <filter val="ACHAT DE CASH PAWER LOGEMENT MISSION SALON"/>
        <filter val="ACHAT EAU POUR MISSION DU 12 MARS AU 11 AVRIL"/>
        <filter val="COMMISSION POUR ETABLISSEMENT CARTE GRISE VEHICULES BEBETO"/>
        <filter val="ENTRETIEN APPARTEMENT MISSION DU 12 AU 11 AVRIL"/>
        <filter val="FRAIS D'AGENCE IMMOBILIERE (COMMISSION)"/>
        <filter val="FRAIS DE LOGEMENT NYEKONAKPOE MISSION 12 MARS AU 11 AVRIL (CAUTION A RECUPERER EN AVRIL)"/>
        <filter val="FRAIS DE MISSION DU 12 MARS AU 11 AVRIL(RAFIOU,FAWAZ,PAPIOU,BELFRID)"/>
        <filter val="FRAIS DE MISSION EULOGE"/>
        <filter val="FRAIS DE MISSION FRANCK"/>
        <filter val="FRAIS D'HOTEL MISSION EULOGE+ FRANCK"/>
        <filter val="REABONNEMENT CANAL BOX LOGEMENT MISSION DU 12 MARS AU 11 AVRIL  ETAGE"/>
        <filter val="REABONNEMENT CANAL BOX LOGEMENT MISSION DU 12 MARS AU 11 AVRIL REZ DE CHAUSSEE"/>
      </filters>
    </filterColumn>
  </autoFilter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6011-059B-4552-AA41-88FE621C08EA}">
  <dimension ref="B2:D70"/>
  <sheetViews>
    <sheetView workbookViewId="0">
      <selection activeCell="F15" sqref="F15"/>
    </sheetView>
  </sheetViews>
  <sheetFormatPr baseColWidth="10" defaultRowHeight="14.5" x14ac:dyDescent="0.35"/>
  <sheetData>
    <row r="2" spans="2:4" x14ac:dyDescent="0.35">
      <c r="B2" s="14">
        <v>104000</v>
      </c>
    </row>
    <row r="3" spans="2:4" x14ac:dyDescent="0.35">
      <c r="B3" s="14">
        <v>12500</v>
      </c>
    </row>
    <row r="4" spans="2:4" x14ac:dyDescent="0.35">
      <c r="B4" s="14">
        <v>12500</v>
      </c>
    </row>
    <row r="5" spans="2:4" x14ac:dyDescent="0.35">
      <c r="B5" s="14">
        <v>1900</v>
      </c>
      <c r="D5" s="87">
        <f>SUM(B:B)</f>
        <v>1329900</v>
      </c>
    </row>
    <row r="6" spans="2:4" x14ac:dyDescent="0.35">
      <c r="B6" s="14">
        <v>700000</v>
      </c>
    </row>
    <row r="7" spans="2:4" x14ac:dyDescent="0.35">
      <c r="B7" s="14">
        <v>80000</v>
      </c>
    </row>
    <row r="8" spans="2:4" x14ac:dyDescent="0.35">
      <c r="B8" s="14">
        <v>12100</v>
      </c>
    </row>
    <row r="9" spans="2:4" x14ac:dyDescent="0.35">
      <c r="B9" s="14">
        <v>15000</v>
      </c>
    </row>
    <row r="10" spans="2:4" x14ac:dyDescent="0.35">
      <c r="B10" s="14">
        <v>15000</v>
      </c>
    </row>
    <row r="11" spans="2:4" x14ac:dyDescent="0.35">
      <c r="B11" s="14">
        <v>300000</v>
      </c>
    </row>
    <row r="12" spans="2:4" x14ac:dyDescent="0.35">
      <c r="B12" s="14">
        <v>12100</v>
      </c>
    </row>
    <row r="13" spans="2:4" x14ac:dyDescent="0.35">
      <c r="B13" s="14">
        <v>12100</v>
      </c>
    </row>
    <row r="14" spans="2:4" x14ac:dyDescent="0.35">
      <c r="B14" s="14">
        <v>10200</v>
      </c>
    </row>
    <row r="15" spans="2:4" x14ac:dyDescent="0.35">
      <c r="B15" s="14">
        <v>20400</v>
      </c>
    </row>
    <row r="16" spans="2:4" x14ac:dyDescent="0.35">
      <c r="B16" s="24">
        <v>12100</v>
      </c>
    </row>
    <row r="17" spans="2:2" x14ac:dyDescent="0.35">
      <c r="B17" s="24">
        <v>10000</v>
      </c>
    </row>
    <row r="18" spans="2:2" x14ac:dyDescent="0.35">
      <c r="B18" s="14"/>
    </row>
    <row r="19" spans="2:2" x14ac:dyDescent="0.35">
      <c r="B19" s="14"/>
    </row>
    <row r="20" spans="2:2" x14ac:dyDescent="0.35">
      <c r="B20" s="14"/>
    </row>
    <row r="21" spans="2:2" x14ac:dyDescent="0.35">
      <c r="B21" s="24"/>
    </row>
    <row r="22" spans="2:2" x14ac:dyDescent="0.35">
      <c r="B22" s="24"/>
    </row>
    <row r="23" spans="2:2" x14ac:dyDescent="0.35">
      <c r="B23" s="24"/>
    </row>
    <row r="24" spans="2:2" x14ac:dyDescent="0.35">
      <c r="B24" s="26"/>
    </row>
    <row r="25" spans="2:2" x14ac:dyDescent="0.35">
      <c r="B25" s="24"/>
    </row>
    <row r="26" spans="2:2" x14ac:dyDescent="0.35">
      <c r="B26" s="24"/>
    </row>
    <row r="27" spans="2:2" x14ac:dyDescent="0.35">
      <c r="B27" s="24"/>
    </row>
    <row r="28" spans="2:2" ht="15" x14ac:dyDescent="0.4">
      <c r="B28" s="32"/>
    </row>
    <row r="29" spans="2:2" ht="15" x14ac:dyDescent="0.4">
      <c r="B29" s="32"/>
    </row>
    <row r="30" spans="2:2" ht="15" x14ac:dyDescent="0.4">
      <c r="B30" s="32"/>
    </row>
    <row r="31" spans="2:2" ht="15" x14ac:dyDescent="0.4">
      <c r="B31" s="32"/>
    </row>
    <row r="32" spans="2:2" ht="15" x14ac:dyDescent="0.4">
      <c r="B32" s="32"/>
    </row>
    <row r="33" spans="2:2" x14ac:dyDescent="0.35">
      <c r="B33" s="14"/>
    </row>
    <row r="34" spans="2:2" x14ac:dyDescent="0.35">
      <c r="B34" s="14"/>
    </row>
    <row r="35" spans="2:2" x14ac:dyDescent="0.35">
      <c r="B35" s="15"/>
    </row>
    <row r="36" spans="2:2" x14ac:dyDescent="0.35">
      <c r="B36" s="15"/>
    </row>
    <row r="37" spans="2:2" x14ac:dyDescent="0.35">
      <c r="B37" s="15"/>
    </row>
    <row r="38" spans="2:2" x14ac:dyDescent="0.35">
      <c r="B38" s="15"/>
    </row>
    <row r="39" spans="2:2" x14ac:dyDescent="0.35">
      <c r="B39" s="15"/>
    </row>
    <row r="40" spans="2:2" x14ac:dyDescent="0.35">
      <c r="B40" s="15"/>
    </row>
    <row r="41" spans="2:2" x14ac:dyDescent="0.35">
      <c r="B41" s="15"/>
    </row>
    <row r="42" spans="2:2" x14ac:dyDescent="0.35">
      <c r="B42" s="15"/>
    </row>
    <row r="43" spans="2:2" x14ac:dyDescent="0.35">
      <c r="B43" s="53"/>
    </row>
    <row r="44" spans="2:2" x14ac:dyDescent="0.35">
      <c r="B44" s="53"/>
    </row>
    <row r="45" spans="2:2" x14ac:dyDescent="0.35">
      <c r="B45" s="53"/>
    </row>
    <row r="46" spans="2:2" x14ac:dyDescent="0.35">
      <c r="B46" s="53"/>
    </row>
    <row r="47" spans="2:2" x14ac:dyDescent="0.35">
      <c r="B47" s="53"/>
    </row>
    <row r="48" spans="2:2" x14ac:dyDescent="0.35">
      <c r="B48" s="53"/>
    </row>
    <row r="49" spans="2:2" x14ac:dyDescent="0.35">
      <c r="B49" s="53"/>
    </row>
    <row r="50" spans="2:2" x14ac:dyDescent="0.35">
      <c r="B50" s="53"/>
    </row>
    <row r="51" spans="2:2" x14ac:dyDescent="0.35">
      <c r="B51" s="53"/>
    </row>
    <row r="52" spans="2:2" x14ac:dyDescent="0.35">
      <c r="B52" s="53"/>
    </row>
    <row r="53" spans="2:2" x14ac:dyDescent="0.35">
      <c r="B53" s="73"/>
    </row>
    <row r="54" spans="2:2" x14ac:dyDescent="0.35">
      <c r="B54" s="73"/>
    </row>
    <row r="55" spans="2:2" x14ac:dyDescent="0.35">
      <c r="B55" s="76"/>
    </row>
    <row r="56" spans="2:2" x14ac:dyDescent="0.35">
      <c r="B56" s="76"/>
    </row>
    <row r="57" spans="2:2" x14ac:dyDescent="0.35">
      <c r="B57" s="77"/>
    </row>
    <row r="58" spans="2:2" x14ac:dyDescent="0.35">
      <c r="B58" s="77"/>
    </row>
    <row r="59" spans="2:2" x14ac:dyDescent="0.35">
      <c r="B59" s="78"/>
    </row>
    <row r="60" spans="2:2" x14ac:dyDescent="0.35">
      <c r="B60" s="78"/>
    </row>
    <row r="61" spans="2:2" x14ac:dyDescent="0.35">
      <c r="B61" s="57"/>
    </row>
    <row r="62" spans="2:2" x14ac:dyDescent="0.35">
      <c r="B62" s="57"/>
    </row>
    <row r="63" spans="2:2" x14ac:dyDescent="0.35">
      <c r="B63" s="57"/>
    </row>
    <row r="64" spans="2:2" x14ac:dyDescent="0.35">
      <c r="B64" s="57"/>
    </row>
    <row r="65" spans="2:2" x14ac:dyDescent="0.35">
      <c r="B65" s="14"/>
    </row>
    <row r="66" spans="2:2" x14ac:dyDescent="0.35">
      <c r="B66" s="14"/>
    </row>
    <row r="67" spans="2:2" x14ac:dyDescent="0.35">
      <c r="B67" s="26"/>
    </row>
    <row r="68" spans="2:2" x14ac:dyDescent="0.35">
      <c r="B68" s="53"/>
    </row>
    <row r="69" spans="2:2" x14ac:dyDescent="0.35">
      <c r="B69" s="66"/>
    </row>
    <row r="70" spans="2:2" x14ac:dyDescent="0.35">
      <c r="B70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2025-01-15T10:46:51Z</dcterms:created>
  <dcterms:modified xsi:type="dcterms:W3CDTF">2025-01-15T14:39:36Z</dcterms:modified>
</cp:coreProperties>
</file>