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sdpgroupe.sharepoint.com/sites/SERVICEFINANCIER2-Contrlebudgtaire/Documents partages/Suivi Budget Siège/EXERCICE 2025/"/>
    </mc:Choice>
  </mc:AlternateContent>
  <xr:revisionPtr revIDLastSave="6842" documentId="120_{DEC6B5AC-278F-469B-A921-2CB355991651}" xr6:coauthVersionLast="47" xr6:coauthVersionMax="47" xr10:uidLastSave="{D0265F2C-692B-46FA-8597-83A9B3418021}"/>
  <bookViews>
    <workbookView xWindow="-120" yWindow="-120" windowWidth="29040" windowHeight="15720" tabRatio="895" firstSheet="1" activeTab="1" xr2:uid="{00000000-000D-0000-FFFF-FFFF00000000}"/>
  </bookViews>
  <sheets>
    <sheet name="LISTE" sheetId="34" state="hidden" r:id="rId1"/>
    <sheet name="BUDGET GLOBAL" sheetId="41" r:id="rId2"/>
  </sheets>
  <externalReferences>
    <externalReference r:id="rId3"/>
    <externalReference r:id="rId4"/>
  </externalReferences>
  <definedNames>
    <definedName name="BUDGETADEOTI">[1]!Tableau7[LIGNES BUDGETAIRES]</definedName>
    <definedName name="LIGNE_BUDGET_SIEGE">#REF!</definedName>
    <definedName name="lignebudget">Tableau6[LIGNE BUDGETAIRE]</definedName>
    <definedName name="lignebudgetaire">[2]!Tableau6[LIGNE BUDGETAIRE]</definedName>
    <definedName name="mois">Tableau3[MOIS]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8" i="41" l="1"/>
  <c r="G93" i="41"/>
  <c r="F93" i="41"/>
  <c r="H93" i="41" l="1"/>
  <c r="F83" i="41"/>
  <c r="G55" i="41"/>
  <c r="G108" i="41" l="1"/>
  <c r="H108" i="41" s="1"/>
  <c r="G109" i="41"/>
  <c r="G110" i="41"/>
  <c r="G111" i="41"/>
  <c r="G112" i="41"/>
  <c r="G113" i="41"/>
  <c r="G114" i="41"/>
  <c r="G115" i="41"/>
  <c r="G116" i="41"/>
  <c r="G44" i="41"/>
  <c r="F44" i="41"/>
  <c r="H44" i="41" l="1"/>
  <c r="F109" i="41"/>
  <c r="H109" i="41" s="1"/>
  <c r="F115" i="41"/>
  <c r="H115" i="41" s="1"/>
  <c r="F116" i="41"/>
  <c r="H116" i="41" s="1"/>
  <c r="F114" i="41"/>
  <c r="H114" i="41" s="1"/>
  <c r="F65" i="41"/>
  <c r="E119" i="41" l="1"/>
  <c r="E122" i="41" s="1"/>
  <c r="G30" i="41" l="1"/>
  <c r="F30" i="41"/>
  <c r="F55" i="41"/>
  <c r="H30" i="41" l="1"/>
  <c r="F53" i="41" l="1"/>
  <c r="F54" i="41"/>
  <c r="F57" i="41"/>
  <c r="G84" i="41"/>
  <c r="G85" i="41"/>
  <c r="G86" i="41"/>
  <c r="G87" i="41"/>
  <c r="G88" i="41"/>
  <c r="G89" i="41"/>
  <c r="G90" i="41"/>
  <c r="G91" i="41"/>
  <c r="G92" i="41"/>
  <c r="G94" i="41"/>
  <c r="F110" i="41"/>
  <c r="H110" i="41" s="1"/>
  <c r="F111" i="41"/>
  <c r="H111" i="41" s="1"/>
  <c r="F112" i="41"/>
  <c r="H112" i="41" s="1"/>
  <c r="F113" i="41"/>
  <c r="F84" i="41"/>
  <c r="F85" i="41"/>
  <c r="F86" i="41"/>
  <c r="F87" i="41"/>
  <c r="F88" i="41"/>
  <c r="F89" i="41"/>
  <c r="F90" i="41"/>
  <c r="F91" i="41"/>
  <c r="F94" i="41"/>
  <c r="F10" i="41"/>
  <c r="D4" i="41"/>
  <c r="H113" i="41" l="1"/>
  <c r="F92" i="41"/>
  <c r="H92" i="41" s="1"/>
  <c r="H91" i="41"/>
  <c r="H90" i="41"/>
  <c r="H87" i="41"/>
  <c r="H86" i="41"/>
  <c r="H84" i="41"/>
  <c r="H94" i="41"/>
  <c r="H89" i="41"/>
  <c r="H88" i="41"/>
  <c r="H85" i="41"/>
  <c r="D119" i="41"/>
  <c r="G133" i="41" l="1"/>
  <c r="AR119" i="41"/>
  <c r="AO119" i="41"/>
  <c r="G107" i="41"/>
  <c r="F107" i="41"/>
  <c r="F117" i="41" s="1"/>
  <c r="F103" i="41"/>
  <c r="G102" i="41"/>
  <c r="F102" i="41"/>
  <c r="G101" i="41"/>
  <c r="G100" i="41"/>
  <c r="F100" i="41"/>
  <c r="G99" i="41"/>
  <c r="G98" i="41"/>
  <c r="F98" i="41"/>
  <c r="G82" i="41"/>
  <c r="F82" i="41"/>
  <c r="G81" i="41"/>
  <c r="F81" i="41"/>
  <c r="G77" i="41"/>
  <c r="G76" i="41"/>
  <c r="F76" i="41"/>
  <c r="G75" i="41"/>
  <c r="F75" i="41"/>
  <c r="G74" i="41"/>
  <c r="F74" i="41"/>
  <c r="G73" i="41"/>
  <c r="G72" i="41"/>
  <c r="F72" i="41"/>
  <c r="G71" i="41"/>
  <c r="F71" i="41"/>
  <c r="G70" i="41"/>
  <c r="F70" i="41"/>
  <c r="G69" i="41"/>
  <c r="F69" i="41"/>
  <c r="F64" i="41"/>
  <c r="F63" i="41"/>
  <c r="G62" i="41"/>
  <c r="G61" i="41"/>
  <c r="G60" i="41"/>
  <c r="F60" i="41"/>
  <c r="G59" i="41"/>
  <c r="F59" i="41"/>
  <c r="G58" i="41"/>
  <c r="F58" i="41"/>
  <c r="G56" i="41"/>
  <c r="F56" i="41"/>
  <c r="G54" i="41"/>
  <c r="G52" i="41"/>
  <c r="F52" i="41"/>
  <c r="F51" i="41"/>
  <c r="G50" i="41"/>
  <c r="F50" i="41"/>
  <c r="G49" i="41"/>
  <c r="F49" i="41"/>
  <c r="G45" i="41"/>
  <c r="F45" i="41"/>
  <c r="G43" i="41"/>
  <c r="F42" i="41"/>
  <c r="G41" i="41"/>
  <c r="F41" i="41"/>
  <c r="G40" i="41"/>
  <c r="F40" i="41"/>
  <c r="G39" i="41"/>
  <c r="G35" i="41"/>
  <c r="F35" i="41"/>
  <c r="F34" i="41"/>
  <c r="G33" i="41"/>
  <c r="F33" i="41"/>
  <c r="G32" i="41"/>
  <c r="F32" i="41"/>
  <c r="F31" i="41"/>
  <c r="G28" i="41"/>
  <c r="F28" i="41"/>
  <c r="G27" i="41"/>
  <c r="F27" i="41"/>
  <c r="G26" i="41"/>
  <c r="F26" i="41"/>
  <c r="G25" i="41"/>
  <c r="F25" i="41"/>
  <c r="G24" i="41"/>
  <c r="F24" i="41"/>
  <c r="G20" i="41"/>
  <c r="F20" i="41"/>
  <c r="G19" i="41"/>
  <c r="F19" i="41"/>
  <c r="F18" i="41"/>
  <c r="G18" i="41"/>
  <c r="G17" i="41"/>
  <c r="G16" i="41"/>
  <c r="F16" i="41"/>
  <c r="G12" i="41"/>
  <c r="F11" i="41"/>
  <c r="G10" i="41"/>
  <c r="H10" i="41" s="1"/>
  <c r="G134" i="41" l="1"/>
  <c r="G135" i="41" s="1"/>
  <c r="H35" i="41"/>
  <c r="H16" i="41"/>
  <c r="H40" i="41"/>
  <c r="F29" i="41"/>
  <c r="G51" i="41"/>
  <c r="H51" i="41" s="1"/>
  <c r="G29" i="41"/>
  <c r="H100" i="41"/>
  <c r="H71" i="41"/>
  <c r="H75" i="41"/>
  <c r="H32" i="41"/>
  <c r="H54" i="41"/>
  <c r="H26" i="41"/>
  <c r="G31" i="41"/>
  <c r="H31" i="41" s="1"/>
  <c r="H45" i="41"/>
  <c r="H27" i="41"/>
  <c r="H41" i="41"/>
  <c r="H60" i="41"/>
  <c r="G34" i="41"/>
  <c r="H34" i="41" s="1"/>
  <c r="H59" i="41"/>
  <c r="G21" i="41"/>
  <c r="S119" i="41"/>
  <c r="H50" i="41"/>
  <c r="H56" i="41"/>
  <c r="H76" i="41"/>
  <c r="H19" i="41"/>
  <c r="H81" i="41"/>
  <c r="H82" i="41"/>
  <c r="AE119" i="41"/>
  <c r="AQ119" i="41"/>
  <c r="H28" i="41"/>
  <c r="H58" i="41"/>
  <c r="H72" i="41"/>
  <c r="F99" i="41"/>
  <c r="F101" i="41"/>
  <c r="H107" i="41"/>
  <c r="F39" i="41"/>
  <c r="G42" i="41"/>
  <c r="H42" i="41" s="1"/>
  <c r="G64" i="41"/>
  <c r="H64" i="41" s="1"/>
  <c r="H70" i="41"/>
  <c r="O119" i="41"/>
  <c r="F95" i="41"/>
  <c r="V119" i="41"/>
  <c r="G63" i="41"/>
  <c r="H63" i="41" s="1"/>
  <c r="AH119" i="41"/>
  <c r="H25" i="41"/>
  <c r="H33" i="41"/>
  <c r="H52" i="41"/>
  <c r="H20" i="41"/>
  <c r="H24" i="41"/>
  <c r="AN119" i="41"/>
  <c r="F17" i="41"/>
  <c r="H18" i="41"/>
  <c r="F73" i="41"/>
  <c r="H102" i="41"/>
  <c r="Y119" i="41"/>
  <c r="H49" i="41"/>
  <c r="F77" i="41"/>
  <c r="H98" i="41"/>
  <c r="F12" i="41"/>
  <c r="AB119" i="41"/>
  <c r="H74" i="41"/>
  <c r="G117" i="41"/>
  <c r="G11" i="41"/>
  <c r="G103" i="41"/>
  <c r="H103" i="41" s="1"/>
  <c r="AK119" i="41"/>
  <c r="F43" i="41"/>
  <c r="F61" i="41"/>
  <c r="F62" i="41"/>
  <c r="H69" i="41"/>
  <c r="F78" i="41" l="1"/>
  <c r="F66" i="41"/>
  <c r="AL119" i="41"/>
  <c r="H135" i="41"/>
  <c r="AC119" i="41"/>
  <c r="H117" i="41"/>
  <c r="F36" i="41"/>
  <c r="H29" i="41"/>
  <c r="H73" i="41"/>
  <c r="R119" i="41"/>
  <c r="AP119" i="41"/>
  <c r="H39" i="41"/>
  <c r="H61" i="41"/>
  <c r="H101" i="41"/>
  <c r="J119" i="41"/>
  <c r="H43" i="41"/>
  <c r="H12" i="41"/>
  <c r="H77" i="41"/>
  <c r="H62" i="41"/>
  <c r="G95" i="41"/>
  <c r="H95" i="41" s="1"/>
  <c r="G46" i="41"/>
  <c r="G66" i="41"/>
  <c r="G36" i="41"/>
  <c r="I119" i="41"/>
  <c r="H133" i="41" s="1"/>
  <c r="P119" i="41"/>
  <c r="F104" i="41"/>
  <c r="AJ119" i="41"/>
  <c r="T119" i="41"/>
  <c r="M119" i="41"/>
  <c r="AD119" i="41"/>
  <c r="AM119" i="41"/>
  <c r="U119" i="41"/>
  <c r="X119" i="41"/>
  <c r="AA119" i="41"/>
  <c r="H99" i="41"/>
  <c r="AI119" i="41"/>
  <c r="AG119" i="41"/>
  <c r="F46" i="41"/>
  <c r="L119" i="41"/>
  <c r="W119" i="41"/>
  <c r="Z119" i="41"/>
  <c r="AF119" i="41"/>
  <c r="K119" i="41"/>
  <c r="N119" i="41"/>
  <c r="G78" i="41"/>
  <c r="G136" i="41"/>
  <c r="H17" i="41"/>
  <c r="F21" i="41"/>
  <c r="F13" i="41"/>
  <c r="H11" i="41"/>
  <c r="G13" i="41"/>
  <c r="G104" i="41"/>
  <c r="F119" i="41" l="1"/>
  <c r="I135" i="41"/>
  <c r="I134" i="41"/>
  <c r="I133" i="41"/>
  <c r="H134" i="41"/>
  <c r="I136" i="41"/>
  <c r="H136" i="41"/>
  <c r="H36" i="41"/>
  <c r="Q119" i="41"/>
  <c r="H46" i="41"/>
  <c r="H66" i="41"/>
  <c r="H21" i="41"/>
  <c r="H104" i="41"/>
  <c r="H78" i="41"/>
  <c r="H13" i="41"/>
  <c r="G119" i="41"/>
  <c r="G137" i="41"/>
  <c r="Q134" i="41" l="1"/>
  <c r="Q136" i="41"/>
  <c r="J133" i="41"/>
  <c r="J134" i="41" s="1"/>
  <c r="M133" i="41"/>
  <c r="Q133" i="41"/>
  <c r="M135" i="41"/>
  <c r="Q135" i="41"/>
  <c r="M134" i="41"/>
  <c r="H137" i="41"/>
  <c r="I137" i="41"/>
  <c r="K133" i="41"/>
  <c r="M136" i="41"/>
  <c r="H119" i="41"/>
  <c r="G138" i="41"/>
  <c r="P133" i="41" l="1"/>
  <c r="Q137" i="41"/>
  <c r="O133" i="41"/>
  <c r="H138" i="41"/>
  <c r="I138" i="41"/>
  <c r="L133" i="41"/>
  <c r="N133" i="41" s="1"/>
  <c r="K134" i="41"/>
  <c r="P134" i="41" s="1"/>
  <c r="J135" i="41"/>
  <c r="G139" i="41"/>
  <c r="M137" i="41"/>
  <c r="O134" i="41" l="1"/>
  <c r="Q138" i="41"/>
  <c r="L134" i="41"/>
  <c r="N134" i="41" s="1"/>
  <c r="H139" i="41"/>
  <c r="I139" i="41"/>
  <c r="K135" i="41"/>
  <c r="O135" i="41" s="1"/>
  <c r="M138" i="41"/>
  <c r="G140" i="41"/>
  <c r="J136" i="41"/>
  <c r="Q139" i="41" l="1"/>
  <c r="L135" i="41"/>
  <c r="N135" i="41" s="1"/>
  <c r="K136" i="41"/>
  <c r="P135" i="41"/>
  <c r="H140" i="41"/>
  <c r="I140" i="41"/>
  <c r="M139" i="41"/>
  <c r="G141" i="41"/>
  <c r="J137" i="41"/>
  <c r="O136" i="41" l="1"/>
  <c r="P136" i="41"/>
  <c r="Q140" i="41"/>
  <c r="K137" i="41"/>
  <c r="O137" i="41" s="1"/>
  <c r="L136" i="41"/>
  <c r="N136" i="41" s="1"/>
  <c r="I141" i="41"/>
  <c r="H141" i="41"/>
  <c r="J138" i="41"/>
  <c r="G142" i="41"/>
  <c r="M140" i="41"/>
  <c r="Q141" i="41" l="1"/>
  <c r="P137" i="41"/>
  <c r="L137" i="41"/>
  <c r="N137" i="41" s="1"/>
  <c r="K138" i="41"/>
  <c r="O138" i="41" s="1"/>
  <c r="I142" i="41"/>
  <c r="H142" i="41"/>
  <c r="M141" i="41"/>
  <c r="G143" i="41"/>
  <c r="J139" i="41"/>
  <c r="Q142" i="41" l="1"/>
  <c r="P138" i="41"/>
  <c r="K139" i="41"/>
  <c r="O139" i="41" s="1"/>
  <c r="L138" i="41"/>
  <c r="N138" i="41" s="1"/>
  <c r="I143" i="41"/>
  <c r="H143" i="41"/>
  <c r="M142" i="41"/>
  <c r="J140" i="41"/>
  <c r="G144" i="41"/>
  <c r="Q143" i="41" l="1"/>
  <c r="P139" i="41"/>
  <c r="K140" i="41"/>
  <c r="O140" i="41" s="1"/>
  <c r="L139" i="41"/>
  <c r="N139" i="41" s="1"/>
  <c r="I144" i="41"/>
  <c r="H144" i="41"/>
  <c r="J141" i="41"/>
  <c r="M143" i="41"/>
  <c r="Q144" i="41" l="1"/>
  <c r="P140" i="41"/>
  <c r="L140" i="41"/>
  <c r="N140" i="41" s="1"/>
  <c r="K141" i="41"/>
  <c r="O141" i="41" s="1"/>
  <c r="M144" i="41"/>
  <c r="J142" i="41"/>
  <c r="K142" i="41" l="1"/>
  <c r="O142" i="41" s="1"/>
  <c r="P141" i="41"/>
  <c r="L141" i="41"/>
  <c r="N141" i="41" s="1"/>
  <c r="J143" i="41"/>
  <c r="K143" i="41" l="1"/>
  <c r="O143" i="41" s="1"/>
  <c r="L142" i="41"/>
  <c r="N142" i="41" s="1"/>
  <c r="P142" i="41"/>
  <c r="J144" i="41"/>
  <c r="P143" i="41" l="1"/>
  <c r="L143" i="41"/>
  <c r="N143" i="41" s="1"/>
  <c r="K144" i="41"/>
  <c r="O144" i="41" s="1"/>
  <c r="P144" i="41" l="1"/>
  <c r="L144" i="41"/>
  <c r="N144" i="41" s="1"/>
</calcChain>
</file>

<file path=xl/sharedStrings.xml><?xml version="1.0" encoding="utf-8"?>
<sst xmlns="http://schemas.openxmlformats.org/spreadsheetml/2006/main" count="258" uniqueCount="141">
  <si>
    <t>POSTE</t>
  </si>
  <si>
    <t>LIBELLES</t>
  </si>
  <si>
    <t>Sous-Total Poste 100</t>
  </si>
  <si>
    <t>SERVICES EXTERIEURS</t>
  </si>
  <si>
    <t>Dons et libéralités</t>
  </si>
  <si>
    <t>Sous-Total Poste 200</t>
  </si>
  <si>
    <t>SBEE</t>
  </si>
  <si>
    <t>SONEB</t>
  </si>
  <si>
    <t>Sous-Total Poste 300</t>
  </si>
  <si>
    <t>Sous-Total Poste 400</t>
  </si>
  <si>
    <t>Sous-Total Poste 500</t>
  </si>
  <si>
    <t>Sous-Total Poste 600</t>
  </si>
  <si>
    <t>Sous-Total Poste 700</t>
  </si>
  <si>
    <t>Sous-Total Poste 800</t>
  </si>
  <si>
    <t>Sous-Total Poste 900</t>
  </si>
  <si>
    <t>LIGNE BUDGETAIRE</t>
  </si>
  <si>
    <t>Patente et taxes annexes</t>
  </si>
  <si>
    <t>Pénalité et amendes</t>
  </si>
  <si>
    <t xml:space="preserve">SDP Talks : Achat de prestation de services </t>
  </si>
  <si>
    <t>SDP Talks : Charge de publicité et presse</t>
  </si>
  <si>
    <t xml:space="preserve">SDP Talks : Réception </t>
  </si>
  <si>
    <t>% Réalisé par rapport au Prévision</t>
  </si>
  <si>
    <t>Prévision</t>
  </si>
  <si>
    <t>Réalisation</t>
  </si>
  <si>
    <t>Ecart</t>
  </si>
  <si>
    <t>TVM sur les véhicules</t>
  </si>
  <si>
    <t>Billets d'avion</t>
  </si>
  <si>
    <t>Emballages perdus</t>
  </si>
  <si>
    <t>Matériel informatique</t>
  </si>
  <si>
    <t>GERER LE SECRETARIAT GENERAL</t>
  </si>
  <si>
    <t>GSG-F23-V0
22/07/2024</t>
  </si>
  <si>
    <t xml:space="preserve">Mise à jour du : </t>
  </si>
  <si>
    <t>Mois</t>
  </si>
  <si>
    <t>Cumulé prévisionnel</t>
  </si>
  <si>
    <t>Cumulé réalisé</t>
  </si>
  <si>
    <t>%Marge brute Mensuelle</t>
  </si>
  <si>
    <t>%Marge brute cumulée</t>
  </si>
  <si>
    <t>%Avancement</t>
  </si>
  <si>
    <t>SUIVI DU BUDGET DE FONCTIONNEMENT GLOBAL</t>
  </si>
  <si>
    <t>BUDGET GLOBAL</t>
  </si>
  <si>
    <t>Réalisations Globales à date 2025</t>
  </si>
  <si>
    <t>IMMOBILISATIONS INCORPORELLES</t>
  </si>
  <si>
    <t>Logiciels</t>
  </si>
  <si>
    <t>MATERIELS ET MOBILIERS</t>
  </si>
  <si>
    <t>Matériel et mobilier de bureau</t>
  </si>
  <si>
    <t>Matériel et mobilier de logement</t>
  </si>
  <si>
    <t>Matériel de transport</t>
  </si>
  <si>
    <t>Autres matériels et mobiliers</t>
  </si>
  <si>
    <t>MATIERES ET FOURNITURES CONSOMMABLES</t>
  </si>
  <si>
    <t>Packs d'eau</t>
  </si>
  <si>
    <t>Bonbonnes d'eau</t>
  </si>
  <si>
    <t>ACHAT DE PRESTATIONS DE SERVICES</t>
  </si>
  <si>
    <t>Achat d'études et de prestations de services (Freddy)</t>
  </si>
  <si>
    <t>Canal +</t>
  </si>
  <si>
    <t>Achat d'études et de prestations de services (Gardiennage)</t>
  </si>
  <si>
    <t>Achat d'études et de prestations de services (Jardinage)</t>
  </si>
  <si>
    <t>Achat d'études et de prestations de services (Entretien point d'eau)</t>
  </si>
  <si>
    <t>Voyage et déplacements</t>
  </si>
  <si>
    <t>Frais de péage et parking</t>
  </si>
  <si>
    <t>Location de batiments ou appartement</t>
  </si>
  <si>
    <t>Documentations techniques</t>
  </si>
  <si>
    <t>Frais de téléphone</t>
  </si>
  <si>
    <t>Frais d'internet</t>
  </si>
  <si>
    <t>Frais bancaires et sur monnaie electronique</t>
  </si>
  <si>
    <t>Frais de fomation du personnel</t>
  </si>
  <si>
    <t>Redevances pour Logiciel et divers sites</t>
  </si>
  <si>
    <t>Cotisations et concours divers</t>
  </si>
  <si>
    <t>Honoraires de l'Expert Comptable</t>
  </si>
  <si>
    <t>Honoraires du CAC</t>
  </si>
  <si>
    <t>Rémunération du Cabinet Fiscal</t>
  </si>
  <si>
    <t>Autres rémunérations</t>
  </si>
  <si>
    <t>SALAIRES ET CHARGES SALARIALES</t>
  </si>
  <si>
    <t>Salaire de DAGBA Ciano</t>
  </si>
  <si>
    <t>Rémunération de la prestation du DG</t>
  </si>
  <si>
    <t>Salaire de Chantal</t>
  </si>
  <si>
    <t>Salaire de Igor</t>
  </si>
  <si>
    <t>Salaire Edith</t>
  </si>
  <si>
    <t>Salaire de Verra</t>
  </si>
  <si>
    <t>Salaire de Mireille</t>
  </si>
  <si>
    <t>Salaire de Odette</t>
  </si>
  <si>
    <t>Salaire de Nestor</t>
  </si>
  <si>
    <t>Salaire de Pédra (Agent d'entretien)</t>
  </si>
  <si>
    <t>REMUNERATIONS DES CONSULTANTS ET INTERIMAIRE</t>
  </si>
  <si>
    <t>Rémunération de Sylvia</t>
  </si>
  <si>
    <t>Salaire de Sylvia (Passage de PSIE à Salariée)</t>
  </si>
  <si>
    <t>Rémunération de stagiaire</t>
  </si>
  <si>
    <t>FRAIS DE MISSION ET NOTES DE FRAIS</t>
  </si>
  <si>
    <t>Frais de mission Encadrement</t>
  </si>
  <si>
    <t>Frais de mission Chauffeurs</t>
  </si>
  <si>
    <t>Frais d'hôtel du DG</t>
  </si>
  <si>
    <t>Note de frais du DG (restauration, déplacement et divers)</t>
  </si>
  <si>
    <t>Entretien, réparations et maintenances du matériel roulant</t>
  </si>
  <si>
    <t xml:space="preserve">Autres entretien, réparations et maintenances </t>
  </si>
  <si>
    <t>Réception et divers</t>
  </si>
  <si>
    <t>Autres publicités et diverses charges de publications</t>
  </si>
  <si>
    <t>Rémunération du Consultant SMI</t>
  </si>
  <si>
    <t>IMPOT TAXE ET FRAIS FINANCIERS</t>
  </si>
  <si>
    <t>Droit d'enregistrement et timbre</t>
  </si>
  <si>
    <t>Frais financiers sur divers emprunts</t>
  </si>
  <si>
    <t>Rémunération de prestation de Mme Ahouéfa</t>
  </si>
  <si>
    <t>Autres achat d'études, de travaux et de prestations de services</t>
  </si>
  <si>
    <t>Fournitures non stockables autres energies-carburant groupe electrogène</t>
  </si>
  <si>
    <t>Fournitures non stockables autres energies-carburant véhicules</t>
  </si>
  <si>
    <t>Fournitures non stockables autres energies-carburant motos</t>
  </si>
  <si>
    <t>Salaire de HOLONOU Hyacinthe</t>
  </si>
  <si>
    <t xml:space="preserve">TOTAL GENERAL </t>
  </si>
  <si>
    <t>Rappel réalisation budget 2024</t>
  </si>
  <si>
    <t>Rappel budget Prévision 2024</t>
  </si>
  <si>
    <t xml:space="preserve">Petit matériels et outillages </t>
  </si>
  <si>
    <t>TB</t>
  </si>
  <si>
    <t xml:space="preserve">Fournitures de bureau et consommables informatiques </t>
  </si>
  <si>
    <t>Autres  consommables</t>
  </si>
  <si>
    <t>Frais d'actes</t>
  </si>
  <si>
    <t>Taxe de développement du sport (TDS)</t>
  </si>
  <si>
    <t>CCIB</t>
  </si>
  <si>
    <t>Prestations de services GPC France (6515 Euro)</t>
  </si>
  <si>
    <t>Charges sociales et patronales sur salaires (19,4% CNSS et 4% VPS)</t>
  </si>
  <si>
    <t>Prévisions Globales  2025</t>
  </si>
  <si>
    <t>Frais de développements (Cahier de charge de l'ERP)</t>
  </si>
  <si>
    <t>MOIS</t>
  </si>
  <si>
    <t>Prime d'assurance (véhicule, habitat, santé)</t>
  </si>
  <si>
    <t>Salaire de Fidélia (Après stage)</t>
  </si>
  <si>
    <t>Salaire de Bruno</t>
  </si>
  <si>
    <t xml:space="preserve">Autres impôts et taxes </t>
  </si>
  <si>
    <t>CA 2024</t>
  </si>
  <si>
    <t xml:space="preserve">Impôt sur les sociétés 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</si>
  <si>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</si>
  <si>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</si>
  <si>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</si>
  <si>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</si>
  <si>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</si>
  <si>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</si>
  <si>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</si>
  <si>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</si>
  <si>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</si>
  <si>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</si>
  <si>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</si>
  <si>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</si>
  <si>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Abonnement Brevet et licences(SDP Connect, Glob Infra, Microsoft)</t>
  </si>
  <si>
    <t>Abonnement pour Logiciel et divers sites</t>
  </si>
  <si>
    <t>Redevance Brevet et licences(SDP Connect, Glob Infra, Microsoft)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</si>
</sst>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[$-40C]mmm\-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Trebuchet MS"/>
      <family val="2"/>
    </font>
    <font>
      <sz val="10"/>
      <color theme="1"/>
      <name val="Trebuchet MS"/>
      <family val="2"/>
    </font>
    <font>
      <sz val="10"/>
      <name val="Trebuchet MS"/>
      <family val="2"/>
    </font>
    <font>
      <b/>
      <sz val="10"/>
      <color rgb="FFFF0000"/>
      <name val="Trebuchet MS"/>
      <family val="2"/>
    </font>
    <font>
      <b/>
      <sz val="10"/>
      <name val="Trebuchet MS"/>
      <family val="2"/>
    </font>
    <font>
      <b/>
      <sz val="9"/>
      <color theme="1"/>
      <name val="Trebuchet MS"/>
      <family val="2"/>
    </font>
    <font>
      <sz val="9"/>
      <color theme="1"/>
      <name val="Trebuchet MS"/>
      <family val="2"/>
    </font>
    <font>
      <sz val="11"/>
      <color theme="1"/>
      <name val="Garamond"/>
      <family val="1"/>
    </font>
    <font>
      <b/>
      <sz val="18"/>
      <color theme="1"/>
      <name val="Garamond"/>
      <family val="1"/>
    </font>
    <font>
      <b/>
      <sz val="16"/>
      <color theme="1"/>
      <name val="Garamond"/>
      <family val="1"/>
    </font>
    <font>
      <b/>
      <sz val="9"/>
      <color rgb="FFFF0000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b/>
      <sz val="12"/>
      <color theme="1"/>
      <name val="Garamond"/>
      <family val="1"/>
    </font>
    <font>
      <b/>
      <sz val="14"/>
      <color theme="1"/>
      <name val="Garamond"/>
      <family val="1"/>
    </font>
    <font>
      <b/>
      <sz val="8"/>
      <color rgb="FFFF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/>
    </xf>
    <xf numFmtId="164" fontId="4" fillId="0" borderId="0" xfId="1" applyNumberFormat="1" applyFont="1"/>
    <xf numFmtId="0" fontId="4" fillId="2" borderId="0" xfId="0" applyFont="1" applyFill="1"/>
    <xf numFmtId="0" fontId="9" fillId="0" borderId="0" xfId="0" applyFont="1"/>
    <xf numFmtId="0" fontId="9" fillId="2" borderId="1" xfId="0" applyFont="1" applyFill="1" applyBorder="1" applyAlignment="1">
      <alignment horizontal="center" vertical="center"/>
    </xf>
    <xf numFmtId="164" fontId="9" fillId="2" borderId="1" xfId="1" applyNumberFormat="1" applyFont="1" applyFill="1" applyBorder="1" applyAlignment="1">
      <alignment horizontal="center" vertical="center"/>
    </xf>
    <xf numFmtId="0" fontId="4" fillId="2" borderId="8" xfId="0" applyFont="1" applyFill="1" applyBorder="1"/>
    <xf numFmtId="0" fontId="4" fillId="2" borderId="9" xfId="0" applyFont="1" applyFill="1" applyBorder="1"/>
    <xf numFmtId="43" fontId="4" fillId="0" borderId="0" xfId="1" applyFont="1"/>
    <xf numFmtId="9" fontId="4" fillId="0" borderId="0" xfId="2" applyFont="1"/>
    <xf numFmtId="0" fontId="4" fillId="2" borderId="1" xfId="0" applyFont="1" applyFill="1" applyBorder="1"/>
    <xf numFmtId="164" fontId="3" fillId="3" borderId="3" xfId="1" applyNumberFormat="1" applyFont="1" applyFill="1" applyBorder="1" applyAlignment="1">
      <alignment horizontal="center" vertical="center" wrapText="1"/>
    </xf>
    <xf numFmtId="0" fontId="10" fillId="0" borderId="0" xfId="0" applyFont="1"/>
    <xf numFmtId="164" fontId="3" fillId="3" borderId="23" xfId="1" applyNumberFormat="1" applyFont="1" applyFill="1" applyBorder="1" applyAlignment="1">
      <alignment horizontal="center" vertical="center" wrapText="1"/>
    </xf>
    <xf numFmtId="164" fontId="3" fillId="3" borderId="7" xfId="1" applyNumberFormat="1" applyFont="1" applyFill="1" applyBorder="1" applyAlignment="1">
      <alignment horizontal="center" vertical="center" wrapText="1"/>
    </xf>
    <xf numFmtId="164" fontId="4" fillId="3" borderId="23" xfId="1" applyNumberFormat="1" applyFont="1" applyFill="1" applyBorder="1" applyAlignment="1">
      <alignment horizontal="center" vertical="center" wrapText="1"/>
    </xf>
    <xf numFmtId="164" fontId="4" fillId="3" borderId="7" xfId="1" applyNumberFormat="1" applyFont="1" applyFill="1" applyBorder="1" applyAlignment="1">
      <alignment horizontal="center" vertical="center" wrapText="1"/>
    </xf>
    <xf numFmtId="165" fontId="4" fillId="3" borderId="22" xfId="1" applyNumberFormat="1" applyFont="1" applyFill="1" applyBorder="1" applyAlignment="1">
      <alignment horizontal="center" vertical="center"/>
    </xf>
    <xf numFmtId="10" fontId="4" fillId="3" borderId="22" xfId="2" applyNumberFormat="1" applyFont="1" applyFill="1" applyBorder="1" applyAlignment="1">
      <alignment horizontal="center" vertical="center"/>
    </xf>
    <xf numFmtId="10" fontId="4" fillId="3" borderId="5" xfId="2" applyNumberFormat="1" applyFont="1" applyFill="1" applyBorder="1" applyAlignment="1">
      <alignment horizontal="center" vertical="center"/>
    </xf>
    <xf numFmtId="164" fontId="4" fillId="3" borderId="24" xfId="1" applyNumberFormat="1" applyFont="1" applyFill="1" applyBorder="1" applyAlignment="1">
      <alignment horizontal="center" vertical="center" wrapText="1"/>
    </xf>
    <xf numFmtId="10" fontId="4" fillId="3" borderId="25" xfId="2" applyNumberFormat="1" applyFont="1" applyFill="1" applyBorder="1" applyAlignment="1">
      <alignment horizontal="center" vertical="center"/>
    </xf>
    <xf numFmtId="9" fontId="4" fillId="0" borderId="1" xfId="2" applyFont="1" applyBorder="1"/>
    <xf numFmtId="164" fontId="3" fillId="2" borderId="0" xfId="1" applyNumberFormat="1" applyFont="1" applyFill="1" applyBorder="1" applyAlignment="1">
      <alignment horizontal="center" vertical="center" wrapText="1"/>
    </xf>
    <xf numFmtId="9" fontId="3" fillId="2" borderId="0" xfId="2" applyFont="1" applyFill="1" applyBorder="1" applyAlignment="1">
      <alignment horizontal="center" vertical="center" wrapText="1"/>
    </xf>
    <xf numFmtId="164" fontId="3" fillId="2" borderId="0" xfId="1" applyNumberFormat="1" applyFont="1" applyFill="1" applyBorder="1" applyAlignment="1"/>
    <xf numFmtId="164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/>
    </xf>
    <xf numFmtId="164" fontId="4" fillId="2" borderId="0" xfId="1" applyNumberFormat="1" applyFont="1" applyFill="1" applyBorder="1" applyAlignment="1">
      <alignment horizontal="center" vertical="center"/>
    </xf>
    <xf numFmtId="10" fontId="4" fillId="2" borderId="0" xfId="2" applyNumberFormat="1" applyFont="1" applyFill="1" applyBorder="1" applyAlignment="1">
      <alignment horizontal="center" vertical="center"/>
    </xf>
    <xf numFmtId="164" fontId="8" fillId="2" borderId="0" xfId="0" applyNumberFormat="1" applyFont="1" applyFill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left"/>
    </xf>
    <xf numFmtId="0" fontId="0" fillId="2" borderId="0" xfId="0" applyFill="1"/>
    <xf numFmtId="0" fontId="4" fillId="2" borderId="9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 vertical="center"/>
    </xf>
    <xf numFmtId="164" fontId="6" fillId="2" borderId="0" xfId="1" applyNumberFormat="1" applyFont="1" applyFill="1" applyBorder="1" applyAlignment="1">
      <alignment horizontal="center" vertical="center"/>
    </xf>
    <xf numFmtId="9" fontId="6" fillId="2" borderId="0" xfId="2" applyFont="1" applyFill="1" applyBorder="1" applyAlignment="1">
      <alignment horizontal="center" vertical="center"/>
    </xf>
    <xf numFmtId="165" fontId="8" fillId="3" borderId="5" xfId="1" applyNumberFormat="1" applyFont="1" applyFill="1" applyBorder="1" applyAlignment="1">
      <alignment horizontal="center" vertical="center" wrapText="1"/>
    </xf>
    <xf numFmtId="165" fontId="8" fillId="3" borderId="1" xfId="1" applyNumberFormat="1" applyFont="1" applyFill="1" applyBorder="1" applyAlignment="1">
      <alignment horizontal="center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4" fontId="8" fillId="0" borderId="1" xfId="1" applyNumberFormat="1" applyFont="1" applyBorder="1" applyAlignment="1">
      <alignment horizontal="left" vertical="center"/>
    </xf>
    <xf numFmtId="164" fontId="8" fillId="2" borderId="1" xfId="1" applyNumberFormat="1" applyFont="1" applyFill="1" applyBorder="1" applyAlignment="1">
      <alignment horizontal="center" vertical="center"/>
    </xf>
    <xf numFmtId="0" fontId="8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left" vertical="center"/>
    </xf>
    <xf numFmtId="164" fontId="9" fillId="0" borderId="1" xfId="1" applyNumberFormat="1" applyFont="1" applyBorder="1" applyAlignment="1">
      <alignment horizontal="left" vertical="center"/>
    </xf>
    <xf numFmtId="9" fontId="9" fillId="2" borderId="1" xfId="2" applyFont="1" applyFill="1" applyBorder="1" applyAlignment="1">
      <alignment horizontal="center" vertical="center"/>
    </xf>
    <xf numFmtId="164" fontId="9" fillId="0" borderId="1" xfId="1" applyNumberFormat="1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164" fontId="13" fillId="0" borderId="1" xfId="0" applyNumberFormat="1" applyFont="1" applyBorder="1" applyAlignment="1">
      <alignment horizontal="left" vertical="center"/>
    </xf>
    <xf numFmtId="164" fontId="13" fillId="2" borderId="1" xfId="1" applyNumberFormat="1" applyFont="1" applyFill="1" applyBorder="1" applyAlignment="1">
      <alignment horizontal="center" vertical="center"/>
    </xf>
    <xf numFmtId="9" fontId="13" fillId="2" borderId="1" xfId="2" applyFont="1" applyFill="1" applyBorder="1" applyAlignment="1">
      <alignment horizontal="center" vertical="center"/>
    </xf>
    <xf numFmtId="0" fontId="9" fillId="0" borderId="1" xfId="0" applyFont="1" applyBorder="1"/>
    <xf numFmtId="164" fontId="8" fillId="0" borderId="1" xfId="1" applyNumberFormat="1" applyFont="1" applyBorder="1"/>
    <xf numFmtId="0" fontId="9" fillId="2" borderId="1" xfId="0" applyFont="1" applyFill="1" applyBorder="1" applyAlignment="1">
      <alignment horizontal="left" vertical="center"/>
    </xf>
    <xf numFmtId="164" fontId="9" fillId="2" borderId="1" xfId="0" applyNumberFormat="1" applyFont="1" applyFill="1" applyBorder="1" applyAlignment="1">
      <alignment horizontal="left" vertical="center"/>
    </xf>
    <xf numFmtId="164" fontId="9" fillId="2" borderId="1" xfId="1" applyNumberFormat="1" applyFont="1" applyFill="1" applyBorder="1" applyAlignment="1">
      <alignment horizontal="left" vertical="center"/>
    </xf>
    <xf numFmtId="0" fontId="9" fillId="2" borderId="1" xfId="0" applyFont="1" applyFill="1" applyBorder="1"/>
    <xf numFmtId="164" fontId="9" fillId="2" borderId="1" xfId="1" applyNumberFormat="1" applyFont="1" applyFill="1" applyBorder="1"/>
    <xf numFmtId="164" fontId="9" fillId="0" borderId="1" xfId="0" applyNumberFormat="1" applyFont="1" applyBorder="1" applyAlignment="1">
      <alignment horizontal="left" vertical="center"/>
    </xf>
    <xf numFmtId="164" fontId="9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164" fontId="14" fillId="0" borderId="1" xfId="1" applyNumberFormat="1" applyFont="1" applyBorder="1" applyAlignment="1">
      <alignment horizontal="left" vertical="center"/>
    </xf>
    <xf numFmtId="164" fontId="14" fillId="2" borderId="1" xfId="1" applyNumberFormat="1" applyFont="1" applyFill="1" applyBorder="1" applyAlignment="1">
      <alignment horizontal="center" vertical="center"/>
    </xf>
    <xf numFmtId="164" fontId="14" fillId="0" borderId="1" xfId="1" applyNumberFormat="1" applyFont="1" applyBorder="1"/>
    <xf numFmtId="0" fontId="14" fillId="0" borderId="1" xfId="0" applyFont="1" applyBorder="1"/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164" fontId="15" fillId="0" borderId="1" xfId="0" applyNumberFormat="1" applyFont="1" applyBorder="1" applyAlignment="1">
      <alignment horizontal="left" vertical="center"/>
    </xf>
    <xf numFmtId="164" fontId="15" fillId="0" borderId="1" xfId="1" applyNumberFormat="1" applyFont="1" applyBorder="1" applyAlignment="1">
      <alignment horizontal="left" vertical="center"/>
    </xf>
    <xf numFmtId="164" fontId="15" fillId="2" borderId="1" xfId="1" applyNumberFormat="1" applyFont="1" applyFill="1" applyBorder="1" applyAlignment="1">
      <alignment horizontal="center" vertical="center"/>
    </xf>
    <xf numFmtId="164" fontId="15" fillId="0" borderId="1" xfId="1" applyNumberFormat="1" applyFont="1" applyBorder="1"/>
    <xf numFmtId="0" fontId="15" fillId="0" borderId="0" xfId="0" applyFont="1"/>
    <xf numFmtId="10" fontId="6" fillId="2" borderId="0" xfId="2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/>
    </xf>
    <xf numFmtId="10" fontId="13" fillId="2" borderId="0" xfId="2" applyNumberFormat="1" applyFont="1" applyFill="1" applyBorder="1" applyAlignment="1">
      <alignment horizontal="center" vertical="center"/>
    </xf>
    <xf numFmtId="164" fontId="18" fillId="2" borderId="0" xfId="1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left" vertical="center"/>
    </xf>
    <xf numFmtId="164" fontId="9" fillId="3" borderId="1" xfId="1" applyNumberFormat="1" applyFont="1" applyFill="1" applyBorder="1" applyAlignment="1">
      <alignment horizontal="center" vertical="center"/>
    </xf>
    <xf numFmtId="164" fontId="9" fillId="3" borderId="5" xfId="1" applyNumberFormat="1" applyFont="1" applyFill="1" applyBorder="1" applyAlignment="1">
      <alignment horizontal="center" vertical="center"/>
    </xf>
    <xf numFmtId="164" fontId="13" fillId="2" borderId="0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21" xfId="1" applyNumberFormat="1" applyFont="1" applyFill="1" applyBorder="1" applyAlignment="1">
      <alignment horizontal="center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165" fontId="8" fillId="3" borderId="5" xfId="1" applyNumberFormat="1" applyFont="1" applyFill="1" applyBorder="1" applyAlignment="1">
      <alignment horizontal="center" vertical="center" wrapText="1"/>
    </xf>
    <xf numFmtId="165" fontId="8" fillId="3" borderId="9" xfId="1" applyNumberFormat="1" applyFont="1" applyFill="1" applyBorder="1" applyAlignment="1">
      <alignment horizontal="center" vertical="center" wrapText="1"/>
    </xf>
    <xf numFmtId="165" fontId="8" fillId="3" borderId="2" xfId="1" applyNumberFormat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/>
    </xf>
    <xf numFmtId="165" fontId="8" fillId="3" borderId="1" xfId="1" applyNumberFormat="1" applyFont="1" applyFill="1" applyBorder="1" applyAlignment="1">
      <alignment horizontal="center" vertical="center" wrapText="1"/>
    </xf>
    <xf numFmtId="164" fontId="8" fillId="3" borderId="10" xfId="1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14" fontId="16" fillId="4" borderId="14" xfId="0" applyNumberFormat="1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horizontal="left" vertical="center"/>
    </xf>
    <xf numFmtId="0" fontId="17" fillId="4" borderId="14" xfId="0" applyFont="1" applyFill="1" applyBorder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6">
    <dxf>
      <font>
        <strike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8EFF-453D-8308-2B2A3DABAD36}"/>
            </c:ext>
          </c:extLst>
        </c:ser>
        <c:ser>
          <c:idx val="1"/>
          <c:order val="1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EFF-453D-8308-2B2A3DABA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70436863"/>
        <c:axId val="1470444543"/>
      </c:barChart>
      <c:lineChart>
        <c:grouping val="standard"/>
        <c:varyColors val="0"/>
        <c:ser>
          <c:idx val="2"/>
          <c:order val="2"/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EFF-453D-8308-2B2A3DABAD36}"/>
            </c:ext>
          </c:extLst>
        </c:ser>
        <c:ser>
          <c:idx val="3"/>
          <c:order val="3"/>
          <c:spPr>
            <a:ln w="34925" cap="rnd">
              <a:solidFill>
                <a:schemeClr val="accent4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none"/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3-8EFF-453D-8308-2B2A3DABA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70436863"/>
        <c:axId val="1470444543"/>
      </c:lineChart>
      <c:catAx>
        <c:axId val="1470436863"/>
        <c:scaling>
          <c:orientation val="minMax"/>
        </c:scaling>
        <c:delete val="0"/>
        <c:axPos val="b"/>
        <c:numFmt formatCode="[$-40C]mmm\-yy;@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70444543"/>
        <c:crosses val="autoZero"/>
        <c:auto val="1"/>
        <c:lblAlgn val="ctr"/>
        <c:lblOffset val="100"/>
        <c:noMultiLvlLbl val="1"/>
      </c:catAx>
      <c:valAx>
        <c:axId val="1470444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4704368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219076</xdr:rowOff>
    </xdr:from>
    <xdr:to>
      <xdr:col>2</xdr:col>
      <xdr:colOff>1863837</xdr:colOff>
      <xdr:row>2</xdr:row>
      <xdr:rowOff>352425</xdr:rowOff>
    </xdr:to>
    <xdr:pic>
      <xdr:nvPicPr>
        <xdr:cNvPr id="2" name="Image 1" descr="Cabinet d'ingénierie et management de projet | SDP">
          <a:extLst>
            <a:ext uri="{FF2B5EF4-FFF2-40B4-BE49-F238E27FC236}">
              <a16:creationId xmlns:a16="http://schemas.microsoft.com/office/drawing/2014/main" id="{3B2538B3-C289-49C5-BF5A-2396EDABE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6151" y="419101"/>
          <a:ext cx="1863837" cy="83819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66675</xdr:colOff>
      <xdr:row>129</xdr:row>
      <xdr:rowOff>104775</xdr:rowOff>
    </xdr:from>
    <xdr:to>
      <xdr:col>5</xdr:col>
      <xdr:colOff>647700</xdr:colOff>
      <xdr:row>145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1DC79747-74BD-4F71-9968-3926D7977F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dpgroupe-my.sharepoint.com/personal/odette_ouensou_sdpgroupe_com/Documents/Bureau/DOSSIER%20DE%20TRAVAIL%202023/BUDGET%202023/BUDGET%20PROJETS/SUIVI%20Budget%20Projet%20%20ADEOTI.xlsx" TargetMode="External"/><Relationship Id="rId1" Type="http://schemas.openxmlformats.org/officeDocument/2006/relationships/externalLinkPath" Target="/personal/odette_ouensou_sdpgroupe_com/Documents/Bureau/DOSSIER%20DE%20TRAVAIL%202023/BUDGET%202023/BUDGET%20PROJETS/SUIVI%20Budget%20Projet%20%20ADEOTI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dpgroupe.sharepoint.com/sites/SERVICEFINANCIER2-Contrlebudgtaire/Documents%20partages/Suivi%20Budget%20Si&#232;ge/EXERCICE%202024/GSG-F23-V0_%20SUIVI%20Budget%20du%20Si&#232;ge%202024_OO.xlsx" TargetMode="External"/><Relationship Id="rId1" Type="http://schemas.openxmlformats.org/officeDocument/2006/relationships/externalLinkPath" Target="/sites/SERVICEFINANCIER2-Contrlebudgtaire/Documents%20partages/Suivi%20Budget%20Si&#232;ge/EXERCICE%202024/GSG-F23-V0_%20SUIVI%20Budget%20du%20Si&#232;ge%202024_O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ELLULE ADEOTI"/>
      <sheetName val="LISTE"/>
      <sheetName val="ADEOTI"/>
      <sheetName val="JUIN"/>
      <sheetName val="JUILLET"/>
      <sheetName val="AOUT"/>
      <sheetName val="SEPTEMBRE"/>
      <sheetName val="SUIVI Budget Projet  ADEOTI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IEGE"/>
      <sheetName val="LISTE"/>
      <sheetName val="CHIFFRE D'AFFAIRES PREVISIONNEL"/>
      <sheetName val="CA PREV JUILLET"/>
      <sheetName val="SUIVI DU CA"/>
      <sheetName val="BUDGET FONCTIONNEMENT "/>
      <sheetName val="DETAIL A JOUR"/>
      <sheetName val="DEPENSES PDG"/>
      <sheetName val="DETAILS DES DEPENSES"/>
      <sheetName val="ANALYSE BUDGET GLOBAL"/>
      <sheetName val="DROITS A DEPENSES"/>
      <sheetName val="ANALYSE PREV BUDGET FONCTIONNEM"/>
      <sheetName val="ANALYSE PREV BUDGET PDG"/>
      <sheetName val="Feuil1"/>
      <sheetName val="GSG-F23-V0_ SUIVI Budget du Siè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F79CCF7-3A79-4E3F-975E-D07E87ECB7E1}" name="Tableau6" displayName="Tableau6" ref="B3:B86" totalsRowShown="0" headerRowDxfId="5" dataDxfId="3" headerRowBorderDxfId="4" tableBorderDxfId="2" totalsRowBorderDxfId="1">
  <autoFilter ref="B3:B86" xr:uid="{DF79CCF7-3A79-4E3F-975E-D07E87ECB7E1}"/>
  <sortState xmlns:xlrd2="http://schemas.microsoft.com/office/spreadsheetml/2017/richdata2" ref="B4:B86">
    <sortCondition ref="B3:B86"/>
  </sortState>
  <tableColumns count="1">
    <tableColumn id="1" xr3:uid="{51378D8B-D935-4D01-B014-27EAE7A62985}" name="LIGNE BUDGETAIRE" dataDxfId="0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A1B1DEF-6FCC-47FE-905C-DFE34BABFCA9}" name="Tableau3" displayName="Tableau3" ref="D2:D14" totalsRowShown="0">
  <autoFilter ref="D2:D14" xr:uid="{9A1B1DEF-6FCC-47FE-905C-DFE34BABFCA9}"/>
  <tableColumns count="1">
    <tableColumn id="1" xr3:uid="{5D3B830D-C3EB-49E0-8B6E-944FF411B406}" name="MOIS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F70D-FE6F-44A8-9532-F51458FF5FC3}">
  <dimension ref="B2:D86"/>
  <sheetViews>
    <sheetView topLeftCell="A61" workbookViewId="0">
      <selection activeCell="B9" sqref="B9"/>
    </sheetView>
  </sheetViews>
  <sheetFormatPr baseColWidth="10" defaultColWidth="11.42578125" defaultRowHeight="15" x14ac:dyDescent="0.25"/>
  <cols>
    <col min="2" max="2" width="68.140625" customWidth="1"/>
  </cols>
  <sheetData>
    <row r="2" spans="2:4" x14ac:dyDescent="0.25">
      <c r="D2" t="s">
        <v>119</v>
      </c>
    </row>
    <row r="3" spans="2:4" ht="15.75" x14ac:dyDescent="0.3">
      <c r="B3" s="13" t="s">
        <v>15</v>
      </c>
      <c r="D3" t="s">
        <v>126</v>
      </c>
    </row>
    <row r="4" spans="2:4" ht="15.75" x14ac:dyDescent="0.3">
      <c r="B4" s="14" t="s">
        <v>138</v>
      </c>
      <c r="D4" t="s">
        <v>127</v>
      </c>
    </row>
    <row r="5" spans="2:4" ht="15.75" x14ac:dyDescent="0.3">
      <c r="B5" s="14" t="s">
        <v>56</v>
      </c>
      <c r="D5" t="s">
        <v>128</v>
      </c>
    </row>
    <row r="6" spans="2:4" ht="15.75" x14ac:dyDescent="0.3">
      <c r="B6" s="14" t="s">
        <v>52</v>
      </c>
      <c r="D6" t="s">
        <v>129</v>
      </c>
    </row>
    <row r="7" spans="2:4" ht="15.75" x14ac:dyDescent="0.3">
      <c r="B7" s="14" t="s">
        <v>54</v>
      </c>
      <c r="D7" t="s">
        <v>130</v>
      </c>
    </row>
    <row r="8" spans="2:4" ht="15.75" x14ac:dyDescent="0.3">
      <c r="B8" s="14" t="s">
        <v>55</v>
      </c>
      <c r="D8" t="s">
        <v>131</v>
      </c>
    </row>
    <row r="9" spans="2:4" ht="15.75" x14ac:dyDescent="0.3">
      <c r="B9" s="14" t="s">
        <v>111</v>
      </c>
      <c r="D9" t="s">
        <v>132</v>
      </c>
    </row>
    <row r="10" spans="2:4" ht="15.75" x14ac:dyDescent="0.3">
      <c r="B10" s="14" t="s">
        <v>100</v>
      </c>
      <c r="D10" t="s">
        <v>133</v>
      </c>
    </row>
    <row r="11" spans="2:4" ht="15.75" x14ac:dyDescent="0.3">
      <c r="B11" s="14" t="s">
        <v>92</v>
      </c>
      <c r="D11" t="s">
        <v>134</v>
      </c>
    </row>
    <row r="12" spans="2:4" ht="15.75" x14ac:dyDescent="0.3">
      <c r="B12" s="14" t="s">
        <v>123</v>
      </c>
      <c r="D12" t="s">
        <v>135</v>
      </c>
    </row>
    <row r="13" spans="2:4" ht="15.75" x14ac:dyDescent="0.3">
      <c r="B13" s="14" t="s">
        <v>47</v>
      </c>
      <c r="D13" t="s">
        <v>136</v>
      </c>
    </row>
    <row r="14" spans="2:4" ht="15.75" x14ac:dyDescent="0.3">
      <c r="B14" s="14" t="s">
        <v>94</v>
      </c>
      <c r="D14" t="s">
        <v>137</v>
      </c>
    </row>
    <row r="15" spans="2:4" ht="15.75" x14ac:dyDescent="0.3">
      <c r="B15" s="14" t="s">
        <v>70</v>
      </c>
    </row>
    <row r="16" spans="2:4" ht="15.75" x14ac:dyDescent="0.3">
      <c r="B16" s="14" t="s">
        <v>26</v>
      </c>
    </row>
    <row r="17" spans="2:2" ht="15.75" x14ac:dyDescent="0.3">
      <c r="B17" s="14" t="s">
        <v>50</v>
      </c>
    </row>
    <row r="18" spans="2:2" ht="15.75" x14ac:dyDescent="0.3">
      <c r="B18" s="14" t="s">
        <v>53</v>
      </c>
    </row>
    <row r="19" spans="2:2" ht="15.75" x14ac:dyDescent="0.3">
      <c r="B19" s="14" t="s">
        <v>114</v>
      </c>
    </row>
    <row r="20" spans="2:2" ht="15.75" x14ac:dyDescent="0.3">
      <c r="B20" s="14" t="s">
        <v>116</v>
      </c>
    </row>
    <row r="21" spans="2:2" ht="15.75" x14ac:dyDescent="0.3">
      <c r="B21" s="14" t="s">
        <v>66</v>
      </c>
    </row>
    <row r="22" spans="2:2" ht="15.75" x14ac:dyDescent="0.3">
      <c r="B22" s="14" t="s">
        <v>60</v>
      </c>
    </row>
    <row r="23" spans="2:2" s="40" customFormat="1" ht="15.75" x14ac:dyDescent="0.3">
      <c r="B23" s="17" t="s">
        <v>4</v>
      </c>
    </row>
    <row r="24" spans="2:2" s="40" customFormat="1" ht="15.75" x14ac:dyDescent="0.3">
      <c r="B24" s="17" t="s">
        <v>97</v>
      </c>
    </row>
    <row r="25" spans="2:2" ht="15.75" x14ac:dyDescent="0.3">
      <c r="B25" s="14" t="s">
        <v>27</v>
      </c>
    </row>
    <row r="26" spans="2:2" ht="15.75" x14ac:dyDescent="0.3">
      <c r="B26" s="14" t="s">
        <v>91</v>
      </c>
    </row>
    <row r="27" spans="2:2" ht="15.75" x14ac:dyDescent="0.3">
      <c r="B27" s="14" t="s">
        <v>110</v>
      </c>
    </row>
    <row r="28" spans="2:2" x14ac:dyDescent="0.25">
      <c r="B28" s="41" t="s">
        <v>101</v>
      </c>
    </row>
    <row r="29" spans="2:2" ht="15.75" x14ac:dyDescent="0.3">
      <c r="B29" s="14" t="s">
        <v>103</v>
      </c>
    </row>
    <row r="30" spans="2:2" ht="15.75" x14ac:dyDescent="0.3">
      <c r="B30" s="14" t="s">
        <v>102</v>
      </c>
    </row>
    <row r="31" spans="2:2" ht="15.75" x14ac:dyDescent="0.3">
      <c r="B31" s="14" t="s">
        <v>63</v>
      </c>
    </row>
    <row r="32" spans="2:2" ht="15.75" x14ac:dyDescent="0.3">
      <c r="B32" s="14" t="s">
        <v>112</v>
      </c>
    </row>
    <row r="33" spans="2:2" ht="15.75" x14ac:dyDescent="0.3">
      <c r="B33" s="14" t="s">
        <v>118</v>
      </c>
    </row>
    <row r="34" spans="2:2" ht="15.75" x14ac:dyDescent="0.3">
      <c r="B34" s="14" t="s">
        <v>64</v>
      </c>
    </row>
    <row r="35" spans="2:2" ht="15.75" x14ac:dyDescent="0.3">
      <c r="B35" s="14" t="s">
        <v>88</v>
      </c>
    </row>
    <row r="36" spans="2:2" ht="15.75" x14ac:dyDescent="0.3">
      <c r="B36" s="14" t="s">
        <v>87</v>
      </c>
    </row>
    <row r="37" spans="2:2" ht="15.75" x14ac:dyDescent="0.3">
      <c r="B37" s="14" t="s">
        <v>58</v>
      </c>
    </row>
    <row r="38" spans="2:2" ht="15.75" x14ac:dyDescent="0.3">
      <c r="B38" s="14" t="s">
        <v>61</v>
      </c>
    </row>
    <row r="39" spans="2:2" ht="15.75" x14ac:dyDescent="0.3">
      <c r="B39" s="14" t="s">
        <v>89</v>
      </c>
    </row>
    <row r="40" spans="2:2" ht="15.75" x14ac:dyDescent="0.3">
      <c r="B40" s="14" t="s">
        <v>62</v>
      </c>
    </row>
    <row r="41" spans="2:2" ht="15.75" x14ac:dyDescent="0.3">
      <c r="B41" s="14" t="s">
        <v>98</v>
      </c>
    </row>
    <row r="42" spans="2:2" ht="15.75" x14ac:dyDescent="0.3">
      <c r="B42" s="14" t="s">
        <v>67</v>
      </c>
    </row>
    <row r="43" spans="2:2" ht="15.75" x14ac:dyDescent="0.3">
      <c r="B43" s="14" t="s">
        <v>68</v>
      </c>
    </row>
    <row r="44" spans="2:2" x14ac:dyDescent="0.25">
      <c r="B44" s="41" t="s">
        <v>125</v>
      </c>
    </row>
    <row r="45" spans="2:2" ht="15.75" x14ac:dyDescent="0.3">
      <c r="B45" s="14" t="s">
        <v>59</v>
      </c>
    </row>
    <row r="46" spans="2:2" ht="15.75" x14ac:dyDescent="0.3">
      <c r="B46" s="14" t="s">
        <v>42</v>
      </c>
    </row>
    <row r="47" spans="2:2" ht="15.75" x14ac:dyDescent="0.3">
      <c r="B47" s="14" t="s">
        <v>46</v>
      </c>
    </row>
    <row r="48" spans="2:2" ht="15.75" x14ac:dyDescent="0.3">
      <c r="B48" s="14" t="s">
        <v>44</v>
      </c>
    </row>
    <row r="49" spans="2:2" ht="15.75" x14ac:dyDescent="0.3">
      <c r="B49" s="14" t="s">
        <v>45</v>
      </c>
    </row>
    <row r="50" spans="2:2" ht="15.75" x14ac:dyDescent="0.3">
      <c r="B50" s="14" t="s">
        <v>28</v>
      </c>
    </row>
    <row r="51" spans="2:2" ht="15.75" x14ac:dyDescent="0.3">
      <c r="B51" s="14" t="s">
        <v>90</v>
      </c>
    </row>
    <row r="52" spans="2:2" ht="15.75" x14ac:dyDescent="0.3">
      <c r="B52" s="14" t="s">
        <v>49</v>
      </c>
    </row>
    <row r="53" spans="2:2" ht="15.75" x14ac:dyDescent="0.3">
      <c r="B53" s="14" t="s">
        <v>16</v>
      </c>
    </row>
    <row r="54" spans="2:2" ht="15.75" x14ac:dyDescent="0.3">
      <c r="B54" s="14" t="s">
        <v>17</v>
      </c>
    </row>
    <row r="55" spans="2:2" ht="15.75" x14ac:dyDescent="0.3">
      <c r="B55" s="14" t="s">
        <v>108</v>
      </c>
    </row>
    <row r="56" spans="2:2" ht="15.75" x14ac:dyDescent="0.3">
      <c r="B56" s="14" t="s">
        <v>115</v>
      </c>
    </row>
    <row r="57" spans="2:2" ht="15.75" x14ac:dyDescent="0.3">
      <c r="B57" s="14" t="s">
        <v>120</v>
      </c>
    </row>
    <row r="58" spans="2:2" ht="15.75" x14ac:dyDescent="0.3">
      <c r="B58" s="14" t="s">
        <v>93</v>
      </c>
    </row>
    <row r="59" spans="2:2" ht="15.75" x14ac:dyDescent="0.3">
      <c r="B59" s="14" t="s">
        <v>65</v>
      </c>
    </row>
    <row r="60" spans="2:2" ht="15.75" x14ac:dyDescent="0.3">
      <c r="B60" s="14" t="s">
        <v>73</v>
      </c>
    </row>
    <row r="61" spans="2:2" ht="15.75" x14ac:dyDescent="0.3">
      <c r="B61" s="14" t="s">
        <v>99</v>
      </c>
    </row>
    <row r="62" spans="2:2" ht="15.75" x14ac:dyDescent="0.3">
      <c r="B62" s="14" t="s">
        <v>85</v>
      </c>
    </row>
    <row r="63" spans="2:2" ht="15.75" x14ac:dyDescent="0.3">
      <c r="B63" s="14" t="s">
        <v>83</v>
      </c>
    </row>
    <row r="64" spans="2:2" ht="15.75" x14ac:dyDescent="0.3">
      <c r="B64" s="14" t="s">
        <v>69</v>
      </c>
    </row>
    <row r="65" spans="2:2" ht="15.75" x14ac:dyDescent="0.3">
      <c r="B65" s="14" t="s">
        <v>95</v>
      </c>
    </row>
    <row r="66" spans="2:2" ht="15.75" x14ac:dyDescent="0.3">
      <c r="B66" s="14" t="s">
        <v>122</v>
      </c>
    </row>
    <row r="67" spans="2:2" ht="15.75" x14ac:dyDescent="0.3">
      <c r="B67" s="14" t="s">
        <v>74</v>
      </c>
    </row>
    <row r="68" spans="2:2" ht="15.75" x14ac:dyDescent="0.3">
      <c r="B68" s="14" t="s">
        <v>72</v>
      </c>
    </row>
    <row r="69" spans="2:2" ht="15.75" x14ac:dyDescent="0.3">
      <c r="B69" s="14" t="s">
        <v>121</v>
      </c>
    </row>
    <row r="70" spans="2:2" ht="15.75" x14ac:dyDescent="0.3">
      <c r="B70" s="14" t="s">
        <v>104</v>
      </c>
    </row>
    <row r="71" spans="2:2" ht="15.75" x14ac:dyDescent="0.3">
      <c r="B71" s="14" t="s">
        <v>75</v>
      </c>
    </row>
    <row r="72" spans="2:2" ht="15.75" x14ac:dyDescent="0.3">
      <c r="B72" s="14" t="s">
        <v>78</v>
      </c>
    </row>
    <row r="73" spans="2:2" ht="15.75" x14ac:dyDescent="0.3">
      <c r="B73" s="14" t="s">
        <v>80</v>
      </c>
    </row>
    <row r="74" spans="2:2" ht="15.75" x14ac:dyDescent="0.3">
      <c r="B74" s="14" t="s">
        <v>79</v>
      </c>
    </row>
    <row r="75" spans="2:2" ht="15.75" x14ac:dyDescent="0.3">
      <c r="B75" s="14" t="s">
        <v>81</v>
      </c>
    </row>
    <row r="76" spans="2:2" ht="15.75" x14ac:dyDescent="0.3">
      <c r="B76" s="14" t="s">
        <v>84</v>
      </c>
    </row>
    <row r="77" spans="2:2" ht="15.75" x14ac:dyDescent="0.3">
      <c r="B77" s="14" t="s">
        <v>77</v>
      </c>
    </row>
    <row r="78" spans="2:2" ht="15.75" x14ac:dyDescent="0.3">
      <c r="B78" s="14" t="s">
        <v>76</v>
      </c>
    </row>
    <row r="79" spans="2:2" ht="15.75" x14ac:dyDescent="0.3">
      <c r="B79" s="14" t="s">
        <v>6</v>
      </c>
    </row>
    <row r="80" spans="2:2" ht="15.75" x14ac:dyDescent="0.3">
      <c r="B80" s="14" t="s">
        <v>18</v>
      </c>
    </row>
    <row r="81" spans="2:2" ht="15.75" x14ac:dyDescent="0.3">
      <c r="B81" s="14" t="s">
        <v>19</v>
      </c>
    </row>
    <row r="82" spans="2:2" ht="15.75" x14ac:dyDescent="0.3">
      <c r="B82" s="14" t="s">
        <v>20</v>
      </c>
    </row>
    <row r="83" spans="2:2" ht="15.75" x14ac:dyDescent="0.3">
      <c r="B83" s="14" t="s">
        <v>7</v>
      </c>
    </row>
    <row r="84" spans="2:2" ht="15.75" x14ac:dyDescent="0.3">
      <c r="B84" s="14" t="s">
        <v>113</v>
      </c>
    </row>
    <row r="85" spans="2:2" ht="15.75" x14ac:dyDescent="0.3">
      <c r="B85" s="14" t="s">
        <v>25</v>
      </c>
    </row>
    <row r="86" spans="2:2" ht="15.75" x14ac:dyDescent="0.3">
      <c r="B86" s="14" t="s">
        <v>57</v>
      </c>
    </row>
  </sheetData>
  <phoneticPr fontId="2" type="noConversion"/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2AC2-D584-4957-A43C-6F7697CA034E}">
  <dimension ref="B1:AR160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I125" sqref="I125"/>
    </sheetView>
  </sheetViews>
  <sheetFormatPr baseColWidth="10" defaultColWidth="11.42578125" defaultRowHeight="15" x14ac:dyDescent="0.3"/>
  <cols>
    <col min="1" max="1" width="3.28515625" style="1" customWidth="1"/>
    <col min="2" max="2" width="7.28515625" style="1" customWidth="1"/>
    <col min="3" max="3" width="45.85546875" style="7" customWidth="1"/>
    <col min="4" max="4" width="12.42578125" style="7" customWidth="1"/>
    <col min="5" max="5" width="14.42578125" style="39" customWidth="1"/>
    <col min="6" max="6" width="13.42578125" style="8" customWidth="1"/>
    <col min="7" max="7" width="12.42578125" style="8" customWidth="1"/>
    <col min="8" max="8" width="10.5703125" style="8" customWidth="1"/>
    <col min="9" max="9" width="11.28515625" style="8" customWidth="1"/>
    <col min="10" max="10" width="11.140625" style="8" customWidth="1"/>
    <col min="11" max="11" width="11.42578125" style="8" customWidth="1"/>
    <col min="12" max="12" width="11" style="8" customWidth="1"/>
    <col min="13" max="42" width="11.28515625" style="8" customWidth="1"/>
    <col min="43" max="44" width="11.28515625" style="1" customWidth="1"/>
    <col min="45" max="16384" width="11.42578125" style="1"/>
  </cols>
  <sheetData>
    <row r="1" spans="2:44" ht="15.75" thickBot="1" x14ac:dyDescent="0.35"/>
    <row r="2" spans="2:44" s="19" customFormat="1" ht="55.5" customHeight="1" x14ac:dyDescent="0.25">
      <c r="B2" s="114"/>
      <c r="C2" s="115"/>
      <c r="D2" s="115"/>
      <c r="E2" s="115"/>
      <c r="F2" s="115"/>
      <c r="G2" s="118" t="s">
        <v>29</v>
      </c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9" t="s">
        <v>30</v>
      </c>
      <c r="S2" s="120"/>
      <c r="T2" s="121"/>
    </row>
    <row r="3" spans="2:44" s="19" customFormat="1" ht="43.5" customHeight="1" thickBot="1" x14ac:dyDescent="0.3">
      <c r="B3" s="116"/>
      <c r="C3" s="117"/>
      <c r="D3" s="117"/>
      <c r="E3" s="117"/>
      <c r="F3" s="117"/>
      <c r="G3" s="118" t="s">
        <v>39</v>
      </c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22"/>
      <c r="S3" s="123"/>
      <c r="T3" s="124"/>
    </row>
    <row r="4" spans="2:44" s="19" customFormat="1" ht="25.5" customHeight="1" x14ac:dyDescent="0.25">
      <c r="B4" s="127" t="s">
        <v>31</v>
      </c>
      <c r="C4" s="128"/>
      <c r="D4" s="126">
        <f ca="1">TODAY()</f>
        <v>45895</v>
      </c>
      <c r="E4" s="126"/>
      <c r="F4" s="126"/>
      <c r="O4" s="125"/>
      <c r="P4" s="125"/>
      <c r="Q4" s="125"/>
      <c r="R4" s="125"/>
      <c r="S4" s="125"/>
      <c r="T4" s="125"/>
    </row>
    <row r="5" spans="2:44" ht="6" customHeight="1" x14ac:dyDescent="0.3"/>
    <row r="6" spans="2:44" s="2" customFormat="1" ht="22.5" customHeight="1" x14ac:dyDescent="0.3">
      <c r="B6" s="102" t="s">
        <v>0</v>
      </c>
      <c r="C6" s="102" t="s">
        <v>1</v>
      </c>
      <c r="D6" s="102" t="s">
        <v>107</v>
      </c>
      <c r="E6" s="105" t="s">
        <v>106</v>
      </c>
      <c r="F6" s="105" t="s">
        <v>117</v>
      </c>
      <c r="G6" s="105" t="s">
        <v>40</v>
      </c>
      <c r="H6" s="105" t="s">
        <v>21</v>
      </c>
      <c r="I6" s="108">
        <v>45658</v>
      </c>
      <c r="J6" s="109"/>
      <c r="K6" s="110"/>
      <c r="L6" s="108">
        <v>45689</v>
      </c>
      <c r="M6" s="109"/>
      <c r="N6" s="110"/>
      <c r="O6" s="108">
        <v>45717</v>
      </c>
      <c r="P6" s="109"/>
      <c r="Q6" s="110"/>
      <c r="R6" s="108">
        <v>45748</v>
      </c>
      <c r="S6" s="109"/>
      <c r="T6" s="110"/>
      <c r="U6" s="108">
        <v>45778</v>
      </c>
      <c r="V6" s="109"/>
      <c r="W6" s="110"/>
      <c r="X6" s="108">
        <v>45809</v>
      </c>
      <c r="Y6" s="109"/>
      <c r="Z6" s="110"/>
      <c r="AA6" s="108">
        <v>45839</v>
      </c>
      <c r="AB6" s="109"/>
      <c r="AC6" s="110"/>
      <c r="AD6" s="108">
        <v>45870</v>
      </c>
      <c r="AE6" s="109"/>
      <c r="AF6" s="110"/>
      <c r="AG6" s="108">
        <v>45901</v>
      </c>
      <c r="AH6" s="109"/>
      <c r="AI6" s="110"/>
      <c r="AJ6" s="108">
        <v>45931</v>
      </c>
      <c r="AK6" s="109"/>
      <c r="AL6" s="110"/>
      <c r="AM6" s="108">
        <v>45962</v>
      </c>
      <c r="AN6" s="109"/>
      <c r="AO6" s="110"/>
      <c r="AP6" s="112">
        <v>45992</v>
      </c>
      <c r="AQ6" s="112"/>
      <c r="AR6" s="112"/>
    </row>
    <row r="7" spans="2:44" s="2" customFormat="1" ht="22.5" customHeight="1" x14ac:dyDescent="0.3">
      <c r="B7" s="103"/>
      <c r="C7" s="103"/>
      <c r="D7" s="103"/>
      <c r="E7" s="106"/>
      <c r="F7" s="106"/>
      <c r="G7" s="106"/>
      <c r="H7" s="113"/>
      <c r="I7" s="48">
        <v>45658</v>
      </c>
      <c r="J7" s="48">
        <v>45658</v>
      </c>
      <c r="K7" s="48">
        <v>45658</v>
      </c>
      <c r="L7" s="48">
        <v>45689</v>
      </c>
      <c r="M7" s="48">
        <v>45689</v>
      </c>
      <c r="N7" s="48">
        <v>45689</v>
      </c>
      <c r="O7" s="47">
        <v>45717</v>
      </c>
      <c r="P7" s="47">
        <v>45717</v>
      </c>
      <c r="Q7" s="47">
        <v>45717</v>
      </c>
      <c r="R7" s="48">
        <v>45748</v>
      </c>
      <c r="S7" s="48">
        <v>45748</v>
      </c>
      <c r="T7" s="48">
        <v>45748</v>
      </c>
      <c r="U7" s="47">
        <v>45778</v>
      </c>
      <c r="V7" s="47">
        <v>45778</v>
      </c>
      <c r="W7" s="47">
        <v>45778</v>
      </c>
      <c r="X7" s="47">
        <v>45809</v>
      </c>
      <c r="Y7" s="47">
        <v>45809</v>
      </c>
      <c r="Z7" s="47">
        <v>45809</v>
      </c>
      <c r="AA7" s="47">
        <v>45839</v>
      </c>
      <c r="AB7" s="47">
        <v>45839</v>
      </c>
      <c r="AC7" s="47">
        <v>45839</v>
      </c>
      <c r="AD7" s="47">
        <v>45870</v>
      </c>
      <c r="AE7" s="47">
        <v>45870</v>
      </c>
      <c r="AF7" s="47">
        <v>45870</v>
      </c>
      <c r="AG7" s="47">
        <v>45901</v>
      </c>
      <c r="AH7" s="47">
        <v>45901</v>
      </c>
      <c r="AI7" s="47">
        <v>45901</v>
      </c>
      <c r="AJ7" s="47">
        <v>45931</v>
      </c>
      <c r="AK7" s="47">
        <v>45931</v>
      </c>
      <c r="AL7" s="47">
        <v>45931</v>
      </c>
      <c r="AM7" s="47">
        <v>45962</v>
      </c>
      <c r="AN7" s="47">
        <v>45962</v>
      </c>
      <c r="AO7" s="47">
        <v>45962</v>
      </c>
      <c r="AP7" s="48">
        <v>45992</v>
      </c>
      <c r="AQ7" s="48">
        <v>45992</v>
      </c>
      <c r="AR7" s="48">
        <v>45992</v>
      </c>
    </row>
    <row r="8" spans="2:44" s="2" customFormat="1" ht="26.25" customHeight="1" x14ac:dyDescent="0.3">
      <c r="B8" s="104"/>
      <c r="C8" s="104"/>
      <c r="D8" s="104"/>
      <c r="E8" s="107"/>
      <c r="F8" s="107"/>
      <c r="G8" s="107"/>
      <c r="H8" s="107"/>
      <c r="I8" s="49" t="s">
        <v>22</v>
      </c>
      <c r="J8" s="50" t="s">
        <v>23</v>
      </c>
      <c r="K8" s="49" t="s">
        <v>24</v>
      </c>
      <c r="L8" s="50" t="s">
        <v>22</v>
      </c>
      <c r="M8" s="51" t="s">
        <v>23</v>
      </c>
      <c r="N8" s="51" t="s">
        <v>24</v>
      </c>
      <c r="O8" s="51" t="s">
        <v>22</v>
      </c>
      <c r="P8" s="51" t="s">
        <v>23</v>
      </c>
      <c r="Q8" s="51" t="s">
        <v>24</v>
      </c>
      <c r="R8" s="51" t="s">
        <v>22</v>
      </c>
      <c r="S8" s="51" t="s">
        <v>23</v>
      </c>
      <c r="T8" s="51" t="s">
        <v>24</v>
      </c>
      <c r="U8" s="51" t="s">
        <v>22</v>
      </c>
      <c r="V8" s="51" t="s">
        <v>23</v>
      </c>
      <c r="W8" s="51" t="s">
        <v>24</v>
      </c>
      <c r="X8" s="51" t="s">
        <v>22</v>
      </c>
      <c r="Y8" s="51" t="s">
        <v>23</v>
      </c>
      <c r="Z8" s="51" t="s">
        <v>24</v>
      </c>
      <c r="AA8" s="51" t="s">
        <v>22</v>
      </c>
      <c r="AB8" s="51" t="s">
        <v>23</v>
      </c>
      <c r="AC8" s="51" t="s">
        <v>24</v>
      </c>
      <c r="AD8" s="51" t="s">
        <v>22</v>
      </c>
      <c r="AE8" s="51" t="s">
        <v>23</v>
      </c>
      <c r="AF8" s="51" t="s">
        <v>24</v>
      </c>
      <c r="AG8" s="51" t="s">
        <v>22</v>
      </c>
      <c r="AH8" s="51" t="s">
        <v>23</v>
      </c>
      <c r="AI8" s="51" t="s">
        <v>24</v>
      </c>
      <c r="AJ8" s="51" t="s">
        <v>22</v>
      </c>
      <c r="AK8" s="51" t="s">
        <v>23</v>
      </c>
      <c r="AL8" s="51" t="s">
        <v>24</v>
      </c>
      <c r="AM8" s="51" t="s">
        <v>22</v>
      </c>
      <c r="AN8" s="51" t="s">
        <v>23</v>
      </c>
      <c r="AO8" s="51" t="s">
        <v>24</v>
      </c>
      <c r="AP8" s="52" t="s">
        <v>22</v>
      </c>
      <c r="AQ8" s="52" t="s">
        <v>23</v>
      </c>
      <c r="AR8" s="51" t="s">
        <v>24</v>
      </c>
    </row>
    <row r="9" spans="2:44" s="3" customFormat="1" ht="15.75" x14ac:dyDescent="0.35">
      <c r="B9" s="53">
        <v>100</v>
      </c>
      <c r="C9" s="54" t="s">
        <v>41</v>
      </c>
      <c r="D9" s="54"/>
      <c r="E9" s="55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7"/>
      <c r="AR9" s="57"/>
    </row>
    <row r="10" spans="2:44" ht="15.75" x14ac:dyDescent="0.35">
      <c r="B10" s="58">
        <v>101</v>
      </c>
      <c r="C10" s="59" t="s">
        <v>118</v>
      </c>
      <c r="D10" s="60"/>
      <c r="E10" s="61"/>
      <c r="F10" s="12">
        <f>+SUMIF($I$8:$AR$8,$I$8,I10:AR10)</f>
        <v>0</v>
      </c>
      <c r="G10" s="12">
        <f>+SUMIF($I$8:$AR$8,$J$8,I10:AR10)</f>
        <v>0</v>
      </c>
      <c r="H10" s="62">
        <f>IFERROR(+G10/F10,0)</f>
        <v>0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63"/>
      <c r="AR10" s="12"/>
    </row>
    <row r="11" spans="2:44" ht="15.75" x14ac:dyDescent="0.35">
      <c r="B11" s="58">
        <v>102</v>
      </c>
      <c r="C11" s="60" t="s">
        <v>140</v>
      </c>
      <c r="D11" s="60"/>
      <c r="E11" s="61"/>
      <c r="F11" s="12">
        <f t="shared" ref="F11:F12" si="0">+SUMIF($I$8:$AR$8,$I$8,I11:AR11)</f>
        <v>0</v>
      </c>
      <c r="G11" s="12">
        <f t="shared" ref="G11:G12" si="1">+SUMIF($I$8:$AR$8,$J$8,I11:AR11)</f>
        <v>0</v>
      </c>
      <c r="H11" s="62" t="str">
        <f>IFERROR(+G11/F11,"")</f>
        <v/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63"/>
      <c r="AR11" s="12"/>
    </row>
    <row r="12" spans="2:44" ht="15.75" x14ac:dyDescent="0.35">
      <c r="B12" s="58">
        <v>103</v>
      </c>
      <c r="C12" s="60" t="s">
        <v>42</v>
      </c>
      <c r="D12" s="60"/>
      <c r="E12" s="61"/>
      <c r="F12" s="12">
        <f t="shared" si="0"/>
        <v>0</v>
      </c>
      <c r="G12" s="12">
        <f t="shared" si="1"/>
        <v>0</v>
      </c>
      <c r="H12" s="62" t="str">
        <f t="shared" ref="H12" si="2">IFERROR(+G12/F12,"")</f>
        <v/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63"/>
      <c r="AR12" s="12"/>
    </row>
    <row r="13" spans="2:44" s="5" customFormat="1" ht="15.75" customHeight="1" x14ac:dyDescent="0.3">
      <c r="B13" s="64"/>
      <c r="C13" s="65" t="s">
        <v>2</v>
      </c>
      <c r="D13" s="66"/>
      <c r="E13" s="67"/>
      <c r="F13" s="67">
        <f>SUM(F10:F12)</f>
        <v>0</v>
      </c>
      <c r="G13" s="67">
        <f>SUM(G10:G12)</f>
        <v>0</v>
      </c>
      <c r="H13" s="68" t="e">
        <f t="shared" ref="H13" si="3">+G13/F13</f>
        <v>#DIV/0!</v>
      </c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</row>
    <row r="14" spans="2:44" ht="1.5" customHeight="1" x14ac:dyDescent="0.35">
      <c r="B14" s="58"/>
      <c r="C14" s="60"/>
      <c r="D14" s="60"/>
      <c r="E14" s="61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63"/>
      <c r="AR14" s="69"/>
    </row>
    <row r="15" spans="2:44" s="3" customFormat="1" ht="15.75" x14ac:dyDescent="0.35">
      <c r="B15" s="53">
        <v>200</v>
      </c>
      <c r="C15" s="54" t="s">
        <v>43</v>
      </c>
      <c r="D15" s="54"/>
      <c r="E15" s="55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70"/>
      <c r="AR15" s="57"/>
    </row>
    <row r="16" spans="2:44" ht="15.75" x14ac:dyDescent="0.35">
      <c r="B16" s="58">
        <v>201</v>
      </c>
      <c r="C16" s="60" t="s">
        <v>44</v>
      </c>
      <c r="D16" s="60"/>
      <c r="E16" s="61"/>
      <c r="F16" s="12">
        <f>+SUMIF($I$8:$AR$8,$I$8,I16:AR16)</f>
        <v>0</v>
      </c>
      <c r="G16" s="12">
        <f t="shared" ref="G16:G20" si="4">+SUMIF($I$8:$AR$8,$J$8,I16:AR16)</f>
        <v>0</v>
      </c>
      <c r="H16" s="62">
        <f>IFERROR(+G16/F16,0)</f>
        <v>0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63"/>
      <c r="AR16" s="12"/>
    </row>
    <row r="17" spans="2:44" s="9" customFormat="1" ht="15.75" x14ac:dyDescent="0.35">
      <c r="B17" s="11">
        <v>202</v>
      </c>
      <c r="C17" s="71" t="s">
        <v>28</v>
      </c>
      <c r="D17" s="72"/>
      <c r="E17" s="73"/>
      <c r="F17" s="12">
        <f t="shared" ref="F17:F20" si="5">+SUMIF($I$8:$AR$8,$I$8,I17:AR17)</f>
        <v>0</v>
      </c>
      <c r="G17" s="12">
        <f t="shared" si="4"/>
        <v>0</v>
      </c>
      <c r="H17" s="62">
        <f t="shared" ref="H17:H20" si="6">IFERROR(+G17/F17,0)</f>
        <v>0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74"/>
      <c r="AK17" s="12"/>
      <c r="AL17" s="12"/>
      <c r="AM17" s="12"/>
      <c r="AN17" s="12"/>
      <c r="AO17" s="12"/>
      <c r="AP17" s="12"/>
      <c r="AQ17" s="75"/>
      <c r="AR17" s="12"/>
    </row>
    <row r="18" spans="2:44" s="9" customFormat="1" ht="15.75" x14ac:dyDescent="0.35">
      <c r="B18" s="11">
        <v>203</v>
      </c>
      <c r="C18" s="71" t="s">
        <v>45</v>
      </c>
      <c r="D18" s="71"/>
      <c r="E18" s="73"/>
      <c r="F18" s="12">
        <f t="shared" si="5"/>
        <v>0</v>
      </c>
      <c r="G18" s="12">
        <f t="shared" si="4"/>
        <v>0</v>
      </c>
      <c r="H18" s="62">
        <f t="shared" si="6"/>
        <v>0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74"/>
      <c r="AK18" s="12"/>
      <c r="AL18" s="12"/>
      <c r="AM18" s="12"/>
      <c r="AN18" s="12"/>
      <c r="AO18" s="12"/>
      <c r="AP18" s="12"/>
      <c r="AQ18" s="75"/>
      <c r="AR18" s="12"/>
    </row>
    <row r="19" spans="2:44" s="9" customFormat="1" ht="15.75" x14ac:dyDescent="0.35">
      <c r="B19" s="11">
        <v>204</v>
      </c>
      <c r="C19" s="71" t="s">
        <v>46</v>
      </c>
      <c r="D19" s="71"/>
      <c r="E19" s="73"/>
      <c r="F19" s="12">
        <f t="shared" si="5"/>
        <v>0</v>
      </c>
      <c r="G19" s="12">
        <f t="shared" si="4"/>
        <v>0</v>
      </c>
      <c r="H19" s="62">
        <f t="shared" si="6"/>
        <v>0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74"/>
      <c r="AK19" s="12"/>
      <c r="AL19" s="12"/>
      <c r="AM19" s="12"/>
      <c r="AN19" s="12"/>
      <c r="AO19" s="12"/>
      <c r="AP19" s="12"/>
      <c r="AQ19" s="75"/>
      <c r="AR19" s="12"/>
    </row>
    <row r="20" spans="2:44" s="9" customFormat="1" ht="15.75" x14ac:dyDescent="0.35">
      <c r="B20" s="11">
        <v>205</v>
      </c>
      <c r="C20" s="71" t="s">
        <v>47</v>
      </c>
      <c r="D20" s="71"/>
      <c r="E20" s="73"/>
      <c r="F20" s="12">
        <f t="shared" si="5"/>
        <v>0</v>
      </c>
      <c r="G20" s="12">
        <f t="shared" si="4"/>
        <v>0</v>
      </c>
      <c r="H20" s="62">
        <f t="shared" si="6"/>
        <v>0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75"/>
      <c r="AR20" s="12"/>
    </row>
    <row r="21" spans="2:44" x14ac:dyDescent="0.3">
      <c r="B21" s="58"/>
      <c r="C21" s="65" t="s">
        <v>5</v>
      </c>
      <c r="D21" s="66"/>
      <c r="E21" s="67"/>
      <c r="F21" s="67">
        <f>SUM(F16:F20)</f>
        <v>0</v>
      </c>
      <c r="G21" s="67">
        <f>SUM(G16:G20)</f>
        <v>0</v>
      </c>
      <c r="H21" s="68" t="e">
        <f t="shared" ref="H21" si="7">+G21/F21</f>
        <v>#DIV/0!</v>
      </c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</row>
    <row r="22" spans="2:44" ht="1.5" customHeight="1" x14ac:dyDescent="0.35">
      <c r="B22" s="58"/>
      <c r="C22" s="60"/>
      <c r="D22" s="60"/>
      <c r="E22" s="61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63"/>
      <c r="AR22" s="69"/>
    </row>
    <row r="23" spans="2:44" ht="15.75" x14ac:dyDescent="0.35">
      <c r="B23" s="53">
        <v>300</v>
      </c>
      <c r="C23" s="54" t="s">
        <v>48</v>
      </c>
      <c r="D23" s="54"/>
      <c r="E23" s="55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63"/>
      <c r="AR23" s="69"/>
    </row>
    <row r="24" spans="2:44" ht="15.75" x14ac:dyDescent="0.35">
      <c r="B24" s="58">
        <v>301</v>
      </c>
      <c r="C24" s="60" t="s">
        <v>7</v>
      </c>
      <c r="D24" s="76"/>
      <c r="E24" s="61"/>
      <c r="F24" s="12">
        <f t="shared" ref="F24:F35" si="8">+SUMIF($I$8:$AR$8,$I$8,I24:AR24)</f>
        <v>0</v>
      </c>
      <c r="G24" s="12">
        <f t="shared" ref="G24:G35" si="9">+SUMIF($I$8:$AR$8,$J$8,I24:AR24)</f>
        <v>0</v>
      </c>
      <c r="H24" s="62">
        <f t="shared" ref="H24:H35" si="10">IFERROR(+G24/F24,0)</f>
        <v>0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63"/>
      <c r="AR24" s="12"/>
    </row>
    <row r="25" spans="2:44" ht="15.75" x14ac:dyDescent="0.35">
      <c r="B25" s="58">
        <v>302</v>
      </c>
      <c r="C25" s="60" t="s">
        <v>49</v>
      </c>
      <c r="D25" s="77"/>
      <c r="E25" s="61"/>
      <c r="F25" s="12">
        <f t="shared" si="8"/>
        <v>0</v>
      </c>
      <c r="G25" s="12">
        <f t="shared" si="9"/>
        <v>0</v>
      </c>
      <c r="H25" s="62">
        <f t="shared" si="10"/>
        <v>0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63"/>
      <c r="AR25" s="12"/>
    </row>
    <row r="26" spans="2:44" ht="15.75" x14ac:dyDescent="0.35">
      <c r="B26" s="58">
        <v>303</v>
      </c>
      <c r="C26" s="60" t="s">
        <v>50</v>
      </c>
      <c r="D26" s="76"/>
      <c r="E26" s="61"/>
      <c r="F26" s="12">
        <f t="shared" si="8"/>
        <v>0</v>
      </c>
      <c r="G26" s="12">
        <f t="shared" si="9"/>
        <v>0</v>
      </c>
      <c r="H26" s="62">
        <f t="shared" si="10"/>
        <v>0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63"/>
      <c r="AR26" s="12"/>
    </row>
    <row r="27" spans="2:44" ht="15.75" x14ac:dyDescent="0.35">
      <c r="B27" s="58">
        <v>304</v>
      </c>
      <c r="C27" s="60" t="s">
        <v>6</v>
      </c>
      <c r="D27" s="76"/>
      <c r="E27" s="61"/>
      <c r="F27" s="12">
        <f t="shared" si="8"/>
        <v>0</v>
      </c>
      <c r="G27" s="12">
        <f t="shared" si="9"/>
        <v>0</v>
      </c>
      <c r="H27" s="62">
        <f t="shared" si="10"/>
        <v>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63"/>
      <c r="AR27" s="12"/>
    </row>
    <row r="28" spans="2:44" ht="15.75" x14ac:dyDescent="0.35">
      <c r="B28" s="58">
        <v>305</v>
      </c>
      <c r="C28" s="59" t="s">
        <v>53</v>
      </c>
      <c r="D28" s="76"/>
      <c r="E28" s="61"/>
      <c r="F28" s="12">
        <f t="shared" si="8"/>
        <v>0</v>
      </c>
      <c r="G28" s="12">
        <f t="shared" si="9"/>
        <v>0</v>
      </c>
      <c r="H28" s="62">
        <f t="shared" si="10"/>
        <v>0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63"/>
      <c r="AR28" s="12"/>
    </row>
    <row r="29" spans="2:44" s="9" customFormat="1" ht="15.75" x14ac:dyDescent="0.35">
      <c r="B29" s="58">
        <v>306</v>
      </c>
      <c r="C29" s="60" t="s">
        <v>110</v>
      </c>
      <c r="D29" s="72"/>
      <c r="E29" s="73"/>
      <c r="F29" s="12">
        <f t="shared" si="8"/>
        <v>0</v>
      </c>
      <c r="G29" s="12">
        <f t="shared" si="9"/>
        <v>0</v>
      </c>
      <c r="H29" s="62">
        <f t="shared" si="10"/>
        <v>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75"/>
      <c r="AR29" s="12"/>
    </row>
    <row r="30" spans="2:44" s="9" customFormat="1" ht="15.75" x14ac:dyDescent="0.35">
      <c r="B30" s="58">
        <v>307</v>
      </c>
      <c r="C30" s="60" t="s">
        <v>111</v>
      </c>
      <c r="D30" s="72"/>
      <c r="E30" s="73"/>
      <c r="F30" s="12">
        <f t="shared" si="8"/>
        <v>0</v>
      </c>
      <c r="G30" s="12">
        <f t="shared" si="9"/>
        <v>0</v>
      </c>
      <c r="H30" s="62">
        <f t="shared" si="10"/>
        <v>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75"/>
      <c r="AR30" s="12"/>
    </row>
    <row r="31" spans="2:44" ht="15.75" x14ac:dyDescent="0.35">
      <c r="B31" s="58">
        <v>308</v>
      </c>
      <c r="C31" s="78" t="s">
        <v>101</v>
      </c>
      <c r="D31" s="76"/>
      <c r="E31" s="61"/>
      <c r="F31" s="12">
        <f t="shared" si="8"/>
        <v>0</v>
      </c>
      <c r="G31" s="12">
        <f t="shared" si="9"/>
        <v>0</v>
      </c>
      <c r="H31" s="62">
        <f t="shared" si="10"/>
        <v>0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63"/>
      <c r="AR31" s="12"/>
    </row>
    <row r="32" spans="2:44" ht="15.75" x14ac:dyDescent="0.35">
      <c r="B32" s="58">
        <v>309</v>
      </c>
      <c r="C32" s="78" t="s">
        <v>102</v>
      </c>
      <c r="D32" s="76"/>
      <c r="E32" s="61"/>
      <c r="F32" s="12">
        <f t="shared" si="8"/>
        <v>0</v>
      </c>
      <c r="G32" s="12">
        <f t="shared" si="9"/>
        <v>0</v>
      </c>
      <c r="H32" s="62">
        <f t="shared" si="10"/>
        <v>0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63"/>
      <c r="AR32" s="12"/>
    </row>
    <row r="33" spans="2:44" ht="15.75" x14ac:dyDescent="0.35">
      <c r="B33" s="58">
        <v>310</v>
      </c>
      <c r="C33" s="78" t="s">
        <v>103</v>
      </c>
      <c r="D33" s="76"/>
      <c r="E33" s="61"/>
      <c r="F33" s="12">
        <f t="shared" si="8"/>
        <v>0</v>
      </c>
      <c r="G33" s="12">
        <f t="shared" si="9"/>
        <v>0</v>
      </c>
      <c r="H33" s="62">
        <f t="shared" si="10"/>
        <v>0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63"/>
      <c r="AR33" s="12"/>
    </row>
    <row r="34" spans="2:44" ht="15.75" x14ac:dyDescent="0.35">
      <c r="B34" s="58">
        <v>311</v>
      </c>
      <c r="C34" s="71" t="s">
        <v>108</v>
      </c>
      <c r="D34" s="60"/>
      <c r="E34" s="61"/>
      <c r="F34" s="12">
        <f t="shared" si="8"/>
        <v>0</v>
      </c>
      <c r="G34" s="12">
        <f t="shared" si="9"/>
        <v>0</v>
      </c>
      <c r="H34" s="62">
        <f t="shared" si="10"/>
        <v>0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63"/>
      <c r="AR34" s="12"/>
    </row>
    <row r="35" spans="2:44" ht="15.75" x14ac:dyDescent="0.35">
      <c r="B35" s="58">
        <v>312</v>
      </c>
      <c r="C35" s="60" t="s">
        <v>27</v>
      </c>
      <c r="D35" s="60"/>
      <c r="E35" s="61"/>
      <c r="F35" s="12">
        <f t="shared" si="8"/>
        <v>0</v>
      </c>
      <c r="G35" s="12">
        <f t="shared" si="9"/>
        <v>0</v>
      </c>
      <c r="H35" s="62">
        <f t="shared" si="10"/>
        <v>0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63"/>
      <c r="AR35" s="12"/>
    </row>
    <row r="36" spans="2:44" s="5" customFormat="1" x14ac:dyDescent="0.3">
      <c r="B36" s="64"/>
      <c r="C36" s="65" t="s">
        <v>8</v>
      </c>
      <c r="D36" s="66"/>
      <c r="E36" s="67"/>
      <c r="F36" s="67">
        <f>SUM(F24:F35)</f>
        <v>0</v>
      </c>
      <c r="G36" s="67">
        <f>SUM(G24:G35)</f>
        <v>0</v>
      </c>
      <c r="H36" s="68" t="e">
        <f>+G36/F36</f>
        <v>#DIV/0!</v>
      </c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67"/>
      <c r="AO36" s="67"/>
      <c r="AP36" s="67"/>
      <c r="AQ36" s="67"/>
      <c r="AR36" s="67"/>
    </row>
    <row r="37" spans="2:44" ht="1.5" customHeight="1" x14ac:dyDescent="0.35">
      <c r="B37" s="58"/>
      <c r="C37" s="60"/>
      <c r="D37" s="60"/>
      <c r="E37" s="61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63"/>
      <c r="AR37" s="69"/>
    </row>
    <row r="38" spans="2:44" s="3" customFormat="1" ht="15.75" x14ac:dyDescent="0.35">
      <c r="B38" s="53">
        <v>400</v>
      </c>
      <c r="C38" s="54" t="s">
        <v>51</v>
      </c>
      <c r="D38" s="54"/>
      <c r="E38" s="55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70"/>
      <c r="AR38" s="57"/>
    </row>
    <row r="39" spans="2:44" s="9" customFormat="1" ht="15.75" x14ac:dyDescent="0.35">
      <c r="B39" s="11">
        <v>401</v>
      </c>
      <c r="C39" s="71" t="s">
        <v>18</v>
      </c>
      <c r="D39" s="72"/>
      <c r="E39" s="73"/>
      <c r="F39" s="12">
        <f t="shared" ref="F39:F45" si="11">+SUMIF($I$8:$AR$8,$I$8,I39:AR39)</f>
        <v>0</v>
      </c>
      <c r="G39" s="12">
        <f t="shared" ref="G39:G45" si="12">+SUMIF($I$8:$AR$8,$J$8,I39:AR39)</f>
        <v>0</v>
      </c>
      <c r="H39" s="62">
        <f t="shared" ref="H39:H45" si="13">IFERROR(+G39/F39,0)</f>
        <v>0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75"/>
      <c r="AR39" s="12"/>
    </row>
    <row r="40" spans="2:44" ht="15.75" x14ac:dyDescent="0.35">
      <c r="B40" s="58">
        <v>402</v>
      </c>
      <c r="C40" s="60" t="s">
        <v>52</v>
      </c>
      <c r="D40" s="76"/>
      <c r="E40" s="61"/>
      <c r="F40" s="12">
        <f t="shared" si="11"/>
        <v>0</v>
      </c>
      <c r="G40" s="12">
        <f t="shared" si="12"/>
        <v>0</v>
      </c>
      <c r="H40" s="62">
        <f t="shared" si="13"/>
        <v>0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63"/>
      <c r="AR40" s="12"/>
    </row>
    <row r="41" spans="2:44" ht="15.75" x14ac:dyDescent="0.35">
      <c r="B41" s="58">
        <v>403</v>
      </c>
      <c r="C41" s="60" t="s">
        <v>54</v>
      </c>
      <c r="D41" s="76"/>
      <c r="E41" s="61"/>
      <c r="F41" s="12">
        <f t="shared" si="11"/>
        <v>0</v>
      </c>
      <c r="G41" s="12">
        <f t="shared" si="12"/>
        <v>0</v>
      </c>
      <c r="H41" s="62">
        <f t="shared" si="13"/>
        <v>0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63"/>
      <c r="AR41" s="12"/>
    </row>
    <row r="42" spans="2:44" ht="15.75" x14ac:dyDescent="0.35">
      <c r="B42" s="58">
        <v>404</v>
      </c>
      <c r="C42" s="60" t="s">
        <v>55</v>
      </c>
      <c r="D42" s="76"/>
      <c r="E42" s="61"/>
      <c r="F42" s="12">
        <f t="shared" si="11"/>
        <v>0</v>
      </c>
      <c r="G42" s="12">
        <f t="shared" si="12"/>
        <v>0</v>
      </c>
      <c r="H42" s="62">
        <f t="shared" si="13"/>
        <v>0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63"/>
      <c r="AR42" s="12"/>
    </row>
    <row r="43" spans="2:44" ht="15.75" x14ac:dyDescent="0.35">
      <c r="B43" s="58">
        <v>405</v>
      </c>
      <c r="C43" s="60" t="s">
        <v>56</v>
      </c>
      <c r="D43" s="76"/>
      <c r="E43" s="61"/>
      <c r="F43" s="12">
        <f t="shared" si="11"/>
        <v>0</v>
      </c>
      <c r="G43" s="12">
        <f t="shared" si="12"/>
        <v>0</v>
      </c>
      <c r="H43" s="62">
        <f t="shared" si="13"/>
        <v>0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63"/>
      <c r="AR43" s="12"/>
    </row>
    <row r="44" spans="2:44" ht="15.75" x14ac:dyDescent="0.35">
      <c r="B44" s="58">
        <v>406</v>
      </c>
      <c r="C44" s="60" t="s">
        <v>115</v>
      </c>
      <c r="D44" s="76"/>
      <c r="E44" s="61"/>
      <c r="F44" s="12">
        <f t="shared" si="11"/>
        <v>0</v>
      </c>
      <c r="G44" s="12">
        <f t="shared" si="12"/>
        <v>0</v>
      </c>
      <c r="H44" s="62">
        <f t="shared" si="13"/>
        <v>0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63"/>
      <c r="AR44" s="12"/>
    </row>
    <row r="45" spans="2:44" ht="15.75" x14ac:dyDescent="0.35">
      <c r="B45" s="58">
        <v>407</v>
      </c>
      <c r="C45" s="60" t="s">
        <v>100</v>
      </c>
      <c r="D45" s="76"/>
      <c r="E45" s="61"/>
      <c r="F45" s="12">
        <f t="shared" si="11"/>
        <v>0</v>
      </c>
      <c r="G45" s="12">
        <f t="shared" si="12"/>
        <v>0</v>
      </c>
      <c r="H45" s="62">
        <f t="shared" si="13"/>
        <v>0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63"/>
      <c r="AR45" s="12"/>
    </row>
    <row r="46" spans="2:44" s="5" customFormat="1" x14ac:dyDescent="0.3">
      <c r="B46" s="64"/>
      <c r="C46" s="65" t="s">
        <v>9</v>
      </c>
      <c r="D46" s="66"/>
      <c r="E46" s="67"/>
      <c r="F46" s="67">
        <f>SUM(F39:F45)</f>
        <v>0</v>
      </c>
      <c r="G46" s="67">
        <f>SUM(G39:G45)</f>
        <v>0</v>
      </c>
      <c r="H46" s="68" t="e">
        <f t="shared" ref="H46" si="14">+G46/F46</f>
        <v>#DIV/0!</v>
      </c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</row>
    <row r="47" spans="2:44" ht="1.5" customHeight="1" x14ac:dyDescent="0.35">
      <c r="B47" s="58"/>
      <c r="C47" s="60"/>
      <c r="D47" s="60"/>
      <c r="E47" s="61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63"/>
      <c r="AR47" s="69"/>
    </row>
    <row r="48" spans="2:44" s="3" customFormat="1" ht="15" customHeight="1" x14ac:dyDescent="0.35">
      <c r="B48" s="53">
        <v>500</v>
      </c>
      <c r="C48" s="54" t="s">
        <v>3</v>
      </c>
      <c r="D48" s="54"/>
      <c r="E48" s="55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70"/>
      <c r="AR48" s="57"/>
    </row>
    <row r="49" spans="2:44" ht="15" customHeight="1" x14ac:dyDescent="0.35">
      <c r="B49" s="58">
        <v>501</v>
      </c>
      <c r="C49" s="60" t="s">
        <v>26</v>
      </c>
      <c r="D49" s="76"/>
      <c r="E49" s="61"/>
      <c r="F49" s="12">
        <f t="shared" ref="F49:F64" si="15">+SUMIF($I$8:$AR$8,$I$8,I49:AR49)</f>
        <v>0</v>
      </c>
      <c r="G49" s="12">
        <f t="shared" ref="G49:G64" si="16">+SUMIF($I$8:$AR$8,$J$8,I49:AR49)</f>
        <v>0</v>
      </c>
      <c r="H49" s="62">
        <f t="shared" ref="H49:H64" si="17">IFERROR(+G49/F49,0)</f>
        <v>0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63"/>
      <c r="AR49" s="12"/>
    </row>
    <row r="50" spans="2:44" ht="15" customHeight="1" x14ac:dyDescent="0.35">
      <c r="B50" s="58">
        <v>502</v>
      </c>
      <c r="C50" s="60" t="s">
        <v>57</v>
      </c>
      <c r="D50" s="76"/>
      <c r="E50" s="61"/>
      <c r="F50" s="12">
        <f t="shared" si="15"/>
        <v>0</v>
      </c>
      <c r="G50" s="12">
        <f t="shared" si="16"/>
        <v>0</v>
      </c>
      <c r="H50" s="62">
        <f t="shared" si="17"/>
        <v>0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63"/>
      <c r="AR50" s="12"/>
    </row>
    <row r="51" spans="2:44" ht="15" customHeight="1" x14ac:dyDescent="0.35">
      <c r="B51" s="58">
        <v>503</v>
      </c>
      <c r="C51" s="60" t="s">
        <v>58</v>
      </c>
      <c r="D51" s="60"/>
      <c r="E51" s="61"/>
      <c r="F51" s="12">
        <f t="shared" si="15"/>
        <v>0</v>
      </c>
      <c r="G51" s="12">
        <f t="shared" si="16"/>
        <v>0</v>
      </c>
      <c r="H51" s="62">
        <f t="shared" si="17"/>
        <v>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63"/>
      <c r="AR51" s="12"/>
    </row>
    <row r="52" spans="2:44" ht="15" customHeight="1" x14ac:dyDescent="0.35">
      <c r="B52" s="58">
        <v>504</v>
      </c>
      <c r="C52" s="60" t="s">
        <v>59</v>
      </c>
      <c r="D52" s="76"/>
      <c r="E52" s="61"/>
      <c r="F52" s="12">
        <f t="shared" si="15"/>
        <v>0</v>
      </c>
      <c r="G52" s="12">
        <f t="shared" si="16"/>
        <v>0</v>
      </c>
      <c r="H52" s="62">
        <f t="shared" si="17"/>
        <v>0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63"/>
      <c r="AR52" s="12"/>
    </row>
    <row r="53" spans="2:44" ht="15" customHeight="1" x14ac:dyDescent="0.35">
      <c r="B53" s="58">
        <v>505</v>
      </c>
      <c r="C53" s="60" t="s">
        <v>91</v>
      </c>
      <c r="D53" s="76"/>
      <c r="E53" s="61"/>
      <c r="F53" s="12">
        <f t="shared" si="15"/>
        <v>0</v>
      </c>
      <c r="G53" s="12"/>
      <c r="H53" s="6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63"/>
      <c r="AR53" s="12"/>
    </row>
    <row r="54" spans="2:44" ht="15" customHeight="1" x14ac:dyDescent="0.35">
      <c r="B54" s="58">
        <v>506</v>
      </c>
      <c r="C54" s="60" t="s">
        <v>92</v>
      </c>
      <c r="D54" s="76"/>
      <c r="E54" s="61"/>
      <c r="F54" s="12">
        <f t="shared" si="15"/>
        <v>0</v>
      </c>
      <c r="G54" s="12">
        <f t="shared" si="16"/>
        <v>0</v>
      </c>
      <c r="H54" s="62">
        <f t="shared" si="17"/>
        <v>0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63"/>
      <c r="AR54" s="12"/>
    </row>
    <row r="55" spans="2:44" s="9" customFormat="1" ht="15" customHeight="1" x14ac:dyDescent="0.35">
      <c r="B55" s="11">
        <v>507</v>
      </c>
      <c r="C55" s="71" t="s">
        <v>120</v>
      </c>
      <c r="D55" s="72"/>
      <c r="E55" s="73"/>
      <c r="F55" s="12">
        <f t="shared" si="15"/>
        <v>0</v>
      </c>
      <c r="G55" s="12">
        <f>+SUMIF($I$8:$AR$8,$J$8,I55:AR55)</f>
        <v>0</v>
      </c>
      <c r="H55" s="6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75"/>
      <c r="AR55" s="12"/>
    </row>
    <row r="56" spans="2:44" ht="15" customHeight="1" x14ac:dyDescent="0.35">
      <c r="B56" s="58">
        <v>508</v>
      </c>
      <c r="C56" s="60" t="s">
        <v>60</v>
      </c>
      <c r="D56" s="60"/>
      <c r="E56" s="61"/>
      <c r="F56" s="12">
        <f t="shared" si="15"/>
        <v>0</v>
      </c>
      <c r="G56" s="12">
        <f t="shared" si="16"/>
        <v>0</v>
      </c>
      <c r="H56" s="62">
        <f t="shared" si="17"/>
        <v>0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63"/>
      <c r="AR56" s="12"/>
    </row>
    <row r="57" spans="2:44" s="9" customFormat="1" ht="15" customHeight="1" x14ac:dyDescent="0.35">
      <c r="B57" s="11">
        <v>509</v>
      </c>
      <c r="C57" s="71" t="s">
        <v>19</v>
      </c>
      <c r="D57" s="72"/>
      <c r="E57" s="73"/>
      <c r="F57" s="12">
        <f t="shared" si="15"/>
        <v>0</v>
      </c>
      <c r="G57" s="12"/>
      <c r="H57" s="6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75"/>
      <c r="AR57" s="12"/>
    </row>
    <row r="58" spans="2:44" ht="15" customHeight="1" x14ac:dyDescent="0.35">
      <c r="B58" s="58">
        <v>510</v>
      </c>
      <c r="C58" s="60" t="s">
        <v>94</v>
      </c>
      <c r="D58" s="76"/>
      <c r="E58" s="61"/>
      <c r="F58" s="12">
        <f t="shared" si="15"/>
        <v>0</v>
      </c>
      <c r="G58" s="12">
        <f t="shared" si="16"/>
        <v>0</v>
      </c>
      <c r="H58" s="62">
        <f t="shared" si="17"/>
        <v>0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63"/>
      <c r="AR58" s="12"/>
    </row>
    <row r="59" spans="2:44" ht="15" customHeight="1" x14ac:dyDescent="0.35">
      <c r="B59" s="58">
        <v>511</v>
      </c>
      <c r="C59" s="60" t="s">
        <v>61</v>
      </c>
      <c r="D59" s="76"/>
      <c r="E59" s="61"/>
      <c r="F59" s="12">
        <f t="shared" si="15"/>
        <v>0</v>
      </c>
      <c r="G59" s="12">
        <f t="shared" si="16"/>
        <v>0</v>
      </c>
      <c r="H59" s="62">
        <f t="shared" si="17"/>
        <v>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63"/>
      <c r="AR59" s="12"/>
    </row>
    <row r="60" spans="2:44" ht="15" customHeight="1" x14ac:dyDescent="0.35">
      <c r="B60" s="58">
        <v>512</v>
      </c>
      <c r="C60" s="71" t="s">
        <v>62</v>
      </c>
      <c r="D60" s="76"/>
      <c r="E60" s="61"/>
      <c r="F60" s="12">
        <f t="shared" si="15"/>
        <v>0</v>
      </c>
      <c r="G60" s="12">
        <f t="shared" si="16"/>
        <v>0</v>
      </c>
      <c r="H60" s="62">
        <f t="shared" si="17"/>
        <v>0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63"/>
      <c r="AR60" s="12"/>
    </row>
    <row r="61" spans="2:44" s="9" customFormat="1" ht="15" customHeight="1" x14ac:dyDescent="0.35">
      <c r="B61" s="58">
        <v>513</v>
      </c>
      <c r="C61" s="71" t="s">
        <v>63</v>
      </c>
      <c r="D61" s="72"/>
      <c r="E61" s="73"/>
      <c r="F61" s="12">
        <f t="shared" si="15"/>
        <v>0</v>
      </c>
      <c r="G61" s="12">
        <f t="shared" si="16"/>
        <v>0</v>
      </c>
      <c r="H61" s="62">
        <f t="shared" si="17"/>
        <v>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75"/>
      <c r="AR61" s="12"/>
    </row>
    <row r="62" spans="2:44" s="9" customFormat="1" ht="15" customHeight="1" x14ac:dyDescent="0.35">
      <c r="B62" s="58">
        <v>514</v>
      </c>
      <c r="C62" s="60" t="s">
        <v>64</v>
      </c>
      <c r="D62" s="72"/>
      <c r="E62" s="73"/>
      <c r="F62" s="12">
        <f t="shared" si="15"/>
        <v>0</v>
      </c>
      <c r="G62" s="12">
        <f t="shared" si="16"/>
        <v>0</v>
      </c>
      <c r="H62" s="62">
        <f t="shared" si="17"/>
        <v>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75"/>
      <c r="AR62" s="12"/>
    </row>
    <row r="63" spans="2:44" ht="15" customHeight="1" x14ac:dyDescent="0.35">
      <c r="B63" s="58">
        <v>515</v>
      </c>
      <c r="C63" s="60" t="s">
        <v>139</v>
      </c>
      <c r="D63" s="60"/>
      <c r="E63" s="61"/>
      <c r="F63" s="12">
        <f t="shared" si="15"/>
        <v>0</v>
      </c>
      <c r="G63" s="12">
        <f t="shared" si="16"/>
        <v>0</v>
      </c>
      <c r="H63" s="62">
        <f t="shared" si="17"/>
        <v>0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63"/>
      <c r="AR63" s="12"/>
    </row>
    <row r="64" spans="2:44" ht="15" customHeight="1" x14ac:dyDescent="0.35">
      <c r="B64" s="58">
        <v>516</v>
      </c>
      <c r="C64" s="60" t="s">
        <v>66</v>
      </c>
      <c r="D64" s="72"/>
      <c r="E64" s="61"/>
      <c r="F64" s="12">
        <f t="shared" si="15"/>
        <v>0</v>
      </c>
      <c r="G64" s="12">
        <f t="shared" si="16"/>
        <v>0</v>
      </c>
      <c r="H64" s="62">
        <f t="shared" si="17"/>
        <v>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63"/>
      <c r="AR64" s="12"/>
    </row>
    <row r="65" spans="2:44" ht="15" customHeight="1" x14ac:dyDescent="0.35">
      <c r="B65" s="58">
        <v>517</v>
      </c>
      <c r="C65" s="10" t="s">
        <v>4</v>
      </c>
      <c r="D65" s="76"/>
      <c r="E65" s="61"/>
      <c r="F65" s="12">
        <f>+SUMIF($I$8:$AR$8,$I$8,I65:AR65)</f>
        <v>0</v>
      </c>
      <c r="G65" s="12"/>
      <c r="H65" s="6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63"/>
      <c r="AR65" s="12"/>
    </row>
    <row r="66" spans="2:44" ht="15" customHeight="1" x14ac:dyDescent="0.3">
      <c r="B66" s="58"/>
      <c r="C66" s="65" t="s">
        <v>10</v>
      </c>
      <c r="D66" s="66"/>
      <c r="E66" s="67"/>
      <c r="F66" s="67">
        <f>SUM(F49:F65)</f>
        <v>0</v>
      </c>
      <c r="G66" s="67">
        <f>SUM(G49:G64)</f>
        <v>0</v>
      </c>
      <c r="H66" s="68" t="e">
        <f t="shared" ref="H66" si="18">+G66/F66</f>
        <v>#DIV/0!</v>
      </c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</row>
    <row r="67" spans="2:44" ht="1.5" customHeight="1" x14ac:dyDescent="0.35">
      <c r="B67" s="58"/>
      <c r="C67" s="60"/>
      <c r="D67" s="60"/>
      <c r="E67" s="61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63"/>
      <c r="AR67" s="69"/>
    </row>
    <row r="68" spans="2:44" s="6" customFormat="1" ht="15.75" x14ac:dyDescent="0.35">
      <c r="B68" s="79">
        <v>600</v>
      </c>
      <c r="C68" s="80" t="s">
        <v>82</v>
      </c>
      <c r="D68" s="80"/>
      <c r="E68" s="81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2"/>
      <c r="AP68" s="82"/>
      <c r="AQ68" s="83"/>
      <c r="AR68" s="84"/>
    </row>
    <row r="69" spans="2:44" s="4" customFormat="1" ht="15.75" x14ac:dyDescent="0.35">
      <c r="B69" s="85">
        <v>601</v>
      </c>
      <c r="C69" s="86" t="s">
        <v>67</v>
      </c>
      <c r="D69" s="87"/>
      <c r="E69" s="88"/>
      <c r="F69" s="12">
        <f t="shared" ref="F69:F77" si="19">+SUMIF($I$8:$AR$8,$I$8,I69:AR69)</f>
        <v>0</v>
      </c>
      <c r="G69" s="12">
        <f t="shared" ref="G69:G77" si="20">+SUMIF($I$8:$AR$8,$J$8,I69:AR69)</f>
        <v>0</v>
      </c>
      <c r="H69" s="62">
        <f t="shared" ref="H69:H77" si="21">IFERROR(+G69/F69,0)</f>
        <v>0</v>
      </c>
      <c r="I69" s="89"/>
      <c r="J69" s="89"/>
      <c r="K69" s="12"/>
      <c r="L69" s="89"/>
      <c r="M69" s="89"/>
      <c r="N69" s="12"/>
      <c r="O69" s="89"/>
      <c r="P69" s="89"/>
      <c r="Q69" s="12"/>
      <c r="R69" s="89"/>
      <c r="S69" s="89"/>
      <c r="T69" s="12"/>
      <c r="U69" s="89"/>
      <c r="V69" s="89"/>
      <c r="W69" s="12"/>
      <c r="X69" s="89"/>
      <c r="Y69" s="89"/>
      <c r="Z69" s="12"/>
      <c r="AA69" s="89"/>
      <c r="AB69" s="89"/>
      <c r="AC69" s="12"/>
      <c r="AD69" s="89"/>
      <c r="AE69" s="89"/>
      <c r="AF69" s="12"/>
      <c r="AG69" s="89"/>
      <c r="AH69" s="89"/>
      <c r="AI69" s="12"/>
      <c r="AJ69" s="89"/>
      <c r="AK69" s="89"/>
      <c r="AL69" s="12"/>
      <c r="AM69" s="89"/>
      <c r="AN69" s="89"/>
      <c r="AO69" s="12"/>
      <c r="AP69" s="89"/>
      <c r="AQ69" s="90"/>
      <c r="AR69" s="12"/>
    </row>
    <row r="70" spans="2:44" s="4" customFormat="1" ht="15.75" x14ac:dyDescent="0.35">
      <c r="B70" s="85">
        <v>602</v>
      </c>
      <c r="C70" s="86" t="s">
        <v>68</v>
      </c>
      <c r="D70" s="87"/>
      <c r="E70" s="88"/>
      <c r="F70" s="12">
        <f t="shared" si="19"/>
        <v>0</v>
      </c>
      <c r="G70" s="12">
        <f t="shared" si="20"/>
        <v>0</v>
      </c>
      <c r="H70" s="62">
        <f t="shared" si="21"/>
        <v>0</v>
      </c>
      <c r="I70" s="89"/>
      <c r="J70" s="89"/>
      <c r="K70" s="12"/>
      <c r="L70" s="89"/>
      <c r="M70" s="89"/>
      <c r="N70" s="12"/>
      <c r="O70" s="89"/>
      <c r="P70" s="89"/>
      <c r="Q70" s="12"/>
      <c r="R70" s="89"/>
      <c r="S70" s="89"/>
      <c r="T70" s="12"/>
      <c r="U70" s="89"/>
      <c r="V70" s="89"/>
      <c r="W70" s="12"/>
      <c r="X70" s="89"/>
      <c r="Y70" s="89"/>
      <c r="Z70" s="12"/>
      <c r="AA70" s="89"/>
      <c r="AB70" s="89"/>
      <c r="AC70" s="12"/>
      <c r="AD70" s="89"/>
      <c r="AE70" s="89"/>
      <c r="AF70" s="12"/>
      <c r="AG70" s="89"/>
      <c r="AH70" s="89"/>
      <c r="AI70" s="12"/>
      <c r="AJ70" s="89"/>
      <c r="AK70" s="89"/>
      <c r="AL70" s="12"/>
      <c r="AM70" s="89"/>
      <c r="AN70" s="89"/>
      <c r="AO70" s="12"/>
      <c r="AP70" s="89"/>
      <c r="AQ70" s="90"/>
      <c r="AR70" s="12"/>
    </row>
    <row r="71" spans="2:44" s="4" customFormat="1" ht="15.75" x14ac:dyDescent="0.35">
      <c r="B71" s="85">
        <v>603</v>
      </c>
      <c r="C71" s="86" t="s">
        <v>69</v>
      </c>
      <c r="D71" s="88"/>
      <c r="E71" s="88"/>
      <c r="F71" s="12">
        <f t="shared" si="19"/>
        <v>0</v>
      </c>
      <c r="G71" s="12">
        <f t="shared" si="20"/>
        <v>0</v>
      </c>
      <c r="H71" s="62">
        <f t="shared" si="21"/>
        <v>0</v>
      </c>
      <c r="I71" s="89"/>
      <c r="J71" s="89"/>
      <c r="K71" s="12"/>
      <c r="L71" s="89"/>
      <c r="M71" s="89"/>
      <c r="N71" s="12"/>
      <c r="O71" s="89"/>
      <c r="P71" s="89"/>
      <c r="Q71" s="12"/>
      <c r="R71" s="89"/>
      <c r="S71" s="89"/>
      <c r="T71" s="12"/>
      <c r="U71" s="89"/>
      <c r="V71" s="89"/>
      <c r="W71" s="12"/>
      <c r="X71" s="89"/>
      <c r="Y71" s="89"/>
      <c r="Z71" s="12"/>
      <c r="AA71" s="89"/>
      <c r="AB71" s="89"/>
      <c r="AC71" s="12"/>
      <c r="AD71" s="89"/>
      <c r="AE71" s="89"/>
      <c r="AF71" s="12"/>
      <c r="AG71" s="89"/>
      <c r="AH71" s="89"/>
      <c r="AI71" s="12"/>
      <c r="AJ71" s="89"/>
      <c r="AK71" s="89"/>
      <c r="AL71" s="12"/>
      <c r="AM71" s="89"/>
      <c r="AN71" s="89"/>
      <c r="AO71" s="12"/>
      <c r="AP71" s="89"/>
      <c r="AQ71" s="90"/>
      <c r="AR71" s="12"/>
    </row>
    <row r="72" spans="2:44" s="4" customFormat="1" ht="15.75" x14ac:dyDescent="0.35">
      <c r="B72" s="85">
        <v>604</v>
      </c>
      <c r="C72" s="91" t="s">
        <v>73</v>
      </c>
      <c r="D72" s="88"/>
      <c r="E72" s="88"/>
      <c r="F72" s="12">
        <f t="shared" si="19"/>
        <v>0</v>
      </c>
      <c r="G72" s="12">
        <f t="shared" si="20"/>
        <v>0</v>
      </c>
      <c r="H72" s="62">
        <f t="shared" si="21"/>
        <v>0</v>
      </c>
      <c r="I72" s="89"/>
      <c r="J72" s="89"/>
      <c r="K72" s="12"/>
      <c r="L72" s="89"/>
      <c r="M72" s="89"/>
      <c r="N72" s="12"/>
      <c r="O72" s="89"/>
      <c r="P72" s="89"/>
      <c r="Q72" s="12"/>
      <c r="R72" s="89"/>
      <c r="S72" s="89"/>
      <c r="T72" s="12"/>
      <c r="U72" s="89"/>
      <c r="V72" s="89"/>
      <c r="W72" s="12"/>
      <c r="X72" s="89"/>
      <c r="Y72" s="89"/>
      <c r="Z72" s="12"/>
      <c r="AA72" s="89"/>
      <c r="AB72" s="89"/>
      <c r="AC72" s="12"/>
      <c r="AD72" s="89"/>
      <c r="AE72" s="89"/>
      <c r="AF72" s="12"/>
      <c r="AG72" s="89"/>
      <c r="AH72" s="89"/>
      <c r="AI72" s="12"/>
      <c r="AJ72" s="89"/>
      <c r="AK72" s="89"/>
      <c r="AL72" s="12"/>
      <c r="AM72" s="89"/>
      <c r="AN72" s="89"/>
      <c r="AO72" s="12"/>
      <c r="AP72" s="89"/>
      <c r="AQ72" s="90"/>
      <c r="AR72" s="12"/>
    </row>
    <row r="73" spans="2:44" s="9" customFormat="1" ht="15.75" x14ac:dyDescent="0.35">
      <c r="B73" s="93">
        <v>605</v>
      </c>
      <c r="C73" s="94" t="s">
        <v>95</v>
      </c>
      <c r="D73" s="72"/>
      <c r="E73" s="73"/>
      <c r="F73" s="12">
        <f t="shared" si="19"/>
        <v>0</v>
      </c>
      <c r="G73" s="12">
        <f t="shared" si="20"/>
        <v>0</v>
      </c>
      <c r="H73" s="62">
        <f t="shared" si="21"/>
        <v>0</v>
      </c>
      <c r="I73" s="12"/>
      <c r="J73" s="12"/>
      <c r="K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75"/>
      <c r="AR73" s="12"/>
    </row>
    <row r="74" spans="2:44" ht="15.75" x14ac:dyDescent="0.35">
      <c r="B74" s="85">
        <v>606</v>
      </c>
      <c r="C74" s="78" t="s">
        <v>83</v>
      </c>
      <c r="D74" s="76"/>
      <c r="E74" s="61"/>
      <c r="F74" s="12">
        <f t="shared" si="19"/>
        <v>0</v>
      </c>
      <c r="G74" s="12">
        <f t="shared" si="20"/>
        <v>0</v>
      </c>
      <c r="H74" s="62">
        <f t="shared" si="21"/>
        <v>0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63"/>
      <c r="AR74" s="12"/>
    </row>
    <row r="75" spans="2:44" ht="15.75" x14ac:dyDescent="0.35">
      <c r="B75" s="85">
        <v>607</v>
      </c>
      <c r="C75" s="59" t="s">
        <v>85</v>
      </c>
      <c r="D75" s="76"/>
      <c r="E75" s="61"/>
      <c r="F75" s="12">
        <f t="shared" si="19"/>
        <v>0</v>
      </c>
      <c r="G75" s="12">
        <f t="shared" si="20"/>
        <v>0</v>
      </c>
      <c r="H75" s="62">
        <f t="shared" si="21"/>
        <v>0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63"/>
      <c r="AR75" s="12"/>
    </row>
    <row r="76" spans="2:44" ht="15.75" x14ac:dyDescent="0.35">
      <c r="B76" s="85">
        <v>608</v>
      </c>
      <c r="C76" s="78" t="s">
        <v>99</v>
      </c>
      <c r="D76" s="76"/>
      <c r="E76" s="61"/>
      <c r="F76" s="12">
        <f t="shared" si="19"/>
        <v>0</v>
      </c>
      <c r="G76" s="12">
        <f t="shared" si="20"/>
        <v>0</v>
      </c>
      <c r="H76" s="62">
        <f t="shared" si="21"/>
        <v>0</v>
      </c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63"/>
      <c r="AR76" s="12"/>
    </row>
    <row r="77" spans="2:44" s="9" customFormat="1" ht="15.75" x14ac:dyDescent="0.35">
      <c r="B77" s="85">
        <v>610</v>
      </c>
      <c r="C77" s="86" t="s">
        <v>70</v>
      </c>
      <c r="D77" s="71"/>
      <c r="E77" s="73"/>
      <c r="F77" s="12">
        <f t="shared" si="19"/>
        <v>0</v>
      </c>
      <c r="G77" s="12">
        <f t="shared" si="20"/>
        <v>0</v>
      </c>
      <c r="H77" s="62">
        <f t="shared" si="21"/>
        <v>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75"/>
      <c r="AR77" s="12"/>
    </row>
    <row r="78" spans="2:44" s="5" customFormat="1" x14ac:dyDescent="0.3">
      <c r="B78" s="64"/>
      <c r="C78" s="65" t="s">
        <v>11</v>
      </c>
      <c r="D78" s="66"/>
      <c r="E78" s="67"/>
      <c r="F78" s="67">
        <f>SUM(F69:F77)</f>
        <v>0</v>
      </c>
      <c r="G78" s="67">
        <f>SUM(G69:G77)</f>
        <v>0</v>
      </c>
      <c r="H78" s="68" t="e">
        <f t="shared" ref="H78" si="22">+G78/F78</f>
        <v>#DIV/0!</v>
      </c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</row>
    <row r="79" spans="2:44" ht="1.5" customHeight="1" x14ac:dyDescent="0.35">
      <c r="B79" s="58"/>
      <c r="C79" s="60"/>
      <c r="D79" s="60"/>
      <c r="E79" s="61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63"/>
      <c r="AR79" s="69"/>
    </row>
    <row r="80" spans="2:44" s="3" customFormat="1" ht="15.75" x14ac:dyDescent="0.35">
      <c r="B80" s="53">
        <v>700</v>
      </c>
      <c r="C80" s="54" t="s">
        <v>71</v>
      </c>
      <c r="D80" s="54"/>
      <c r="E80" s="55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70"/>
      <c r="AR80" s="57"/>
    </row>
    <row r="81" spans="2:44" s="3" customFormat="1" ht="15.75" x14ac:dyDescent="0.35">
      <c r="B81" s="58">
        <v>701</v>
      </c>
      <c r="C81" s="60" t="s">
        <v>116</v>
      </c>
      <c r="D81" s="76"/>
      <c r="E81" s="61"/>
      <c r="F81" s="12">
        <f t="shared" ref="F81:F94" si="23">+SUMIF($I$8:$AR$8,$I$8,I81:AR81)</f>
        <v>0</v>
      </c>
      <c r="G81" s="12">
        <f t="shared" ref="G81:G94" si="24">+SUMIF($I$8:$AR$8,$J$8,I81:AR81)</f>
        <v>0</v>
      </c>
      <c r="H81" s="62">
        <f t="shared" ref="H81:H94" si="25">IFERROR(+G81/F81,0)</f>
        <v>0</v>
      </c>
      <c r="I81" s="12"/>
      <c r="J81" s="56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56"/>
      <c r="Z81" s="12"/>
      <c r="AA81" s="12"/>
      <c r="AB81" s="56"/>
      <c r="AC81" s="12"/>
      <c r="AD81" s="12"/>
      <c r="AE81" s="12"/>
      <c r="AF81" s="12"/>
      <c r="AG81" s="12"/>
      <c r="AH81" s="56"/>
      <c r="AI81" s="12"/>
      <c r="AJ81" s="12"/>
      <c r="AK81" s="12"/>
      <c r="AL81" s="12"/>
      <c r="AM81" s="12"/>
      <c r="AN81" s="56"/>
      <c r="AO81" s="12"/>
      <c r="AP81" s="12"/>
      <c r="AQ81" s="70"/>
      <c r="AR81" s="12"/>
    </row>
    <row r="82" spans="2:44" ht="15.75" x14ac:dyDescent="0.35">
      <c r="B82" s="58">
        <v>702</v>
      </c>
      <c r="C82" s="60" t="s">
        <v>72</v>
      </c>
      <c r="D82" s="76"/>
      <c r="E82" s="61"/>
      <c r="F82" s="12">
        <f t="shared" si="23"/>
        <v>0</v>
      </c>
      <c r="G82" s="12">
        <f t="shared" si="24"/>
        <v>0</v>
      </c>
      <c r="H82" s="62">
        <f t="shared" si="25"/>
        <v>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63"/>
      <c r="AR82" s="12"/>
    </row>
    <row r="83" spans="2:44" ht="15.75" x14ac:dyDescent="0.35">
      <c r="B83" s="58">
        <v>703</v>
      </c>
      <c r="C83" s="60" t="s">
        <v>122</v>
      </c>
      <c r="D83" s="76"/>
      <c r="E83" s="61"/>
      <c r="F83" s="12">
        <f t="shared" si="23"/>
        <v>0</v>
      </c>
      <c r="G83" s="12"/>
      <c r="H83" s="6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63"/>
      <c r="AR83" s="12"/>
    </row>
    <row r="84" spans="2:44" ht="15.75" x14ac:dyDescent="0.35">
      <c r="B84" s="58">
        <v>704</v>
      </c>
      <c r="C84" s="60" t="s">
        <v>75</v>
      </c>
      <c r="D84" s="76"/>
      <c r="E84" s="61"/>
      <c r="F84" s="12">
        <f t="shared" si="23"/>
        <v>0</v>
      </c>
      <c r="G84" s="12">
        <f t="shared" si="24"/>
        <v>0</v>
      </c>
      <c r="H84" s="62">
        <f t="shared" si="25"/>
        <v>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63"/>
      <c r="AR84" s="12"/>
    </row>
    <row r="85" spans="2:44" ht="15.75" x14ac:dyDescent="0.35">
      <c r="B85" s="58">
        <v>705</v>
      </c>
      <c r="C85" s="60" t="s">
        <v>76</v>
      </c>
      <c r="D85" s="76"/>
      <c r="E85" s="61"/>
      <c r="F85" s="12">
        <f t="shared" si="23"/>
        <v>0</v>
      </c>
      <c r="G85" s="12">
        <f t="shared" si="24"/>
        <v>0</v>
      </c>
      <c r="H85" s="62">
        <f t="shared" si="25"/>
        <v>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63"/>
      <c r="AR85" s="12"/>
    </row>
    <row r="86" spans="2:44" ht="15.75" x14ac:dyDescent="0.35">
      <c r="B86" s="58">
        <v>706</v>
      </c>
      <c r="C86" s="60" t="s">
        <v>77</v>
      </c>
      <c r="D86" s="60"/>
      <c r="E86" s="61"/>
      <c r="F86" s="12">
        <f t="shared" si="23"/>
        <v>0</v>
      </c>
      <c r="G86" s="12">
        <f t="shared" si="24"/>
        <v>0</v>
      </c>
      <c r="H86" s="62">
        <f t="shared" si="25"/>
        <v>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63"/>
      <c r="AR86" s="12"/>
    </row>
    <row r="87" spans="2:44" ht="15.75" x14ac:dyDescent="0.35">
      <c r="B87" s="58">
        <v>707</v>
      </c>
      <c r="C87" s="60" t="s">
        <v>78</v>
      </c>
      <c r="D87" s="76"/>
      <c r="E87" s="61"/>
      <c r="F87" s="12">
        <f t="shared" si="23"/>
        <v>0</v>
      </c>
      <c r="G87" s="12">
        <f t="shared" si="24"/>
        <v>0</v>
      </c>
      <c r="H87" s="62">
        <f t="shared" si="25"/>
        <v>0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63"/>
      <c r="AR87" s="12"/>
    </row>
    <row r="88" spans="2:44" ht="15.75" x14ac:dyDescent="0.35">
      <c r="B88" s="58">
        <v>708</v>
      </c>
      <c r="C88" s="60" t="s">
        <v>74</v>
      </c>
      <c r="D88" s="76"/>
      <c r="E88" s="61"/>
      <c r="F88" s="12">
        <f t="shared" si="23"/>
        <v>0</v>
      </c>
      <c r="G88" s="12">
        <f t="shared" si="24"/>
        <v>0</v>
      </c>
      <c r="H88" s="62">
        <f t="shared" si="25"/>
        <v>0</v>
      </c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63"/>
      <c r="AR88" s="12"/>
    </row>
    <row r="89" spans="2:44" ht="15.75" x14ac:dyDescent="0.35">
      <c r="B89" s="58">
        <v>709</v>
      </c>
      <c r="C89" s="60" t="s">
        <v>79</v>
      </c>
      <c r="D89" s="76"/>
      <c r="E89" s="61"/>
      <c r="F89" s="12">
        <f t="shared" si="23"/>
        <v>0</v>
      </c>
      <c r="G89" s="12">
        <f t="shared" si="24"/>
        <v>0</v>
      </c>
      <c r="H89" s="62">
        <f t="shared" si="25"/>
        <v>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63"/>
      <c r="AR89" s="12"/>
    </row>
    <row r="90" spans="2:44" s="9" customFormat="1" ht="15.75" x14ac:dyDescent="0.35">
      <c r="B90" s="58">
        <v>710</v>
      </c>
      <c r="C90" s="71" t="s">
        <v>80</v>
      </c>
      <c r="D90" s="72"/>
      <c r="E90" s="73"/>
      <c r="F90" s="12">
        <f t="shared" si="23"/>
        <v>0</v>
      </c>
      <c r="G90" s="12">
        <f t="shared" si="24"/>
        <v>0</v>
      </c>
      <c r="H90" s="62">
        <f t="shared" si="25"/>
        <v>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75"/>
      <c r="AR90" s="12"/>
    </row>
    <row r="91" spans="2:44" ht="15.75" x14ac:dyDescent="0.35">
      <c r="B91" s="58">
        <v>711</v>
      </c>
      <c r="C91" s="60" t="s">
        <v>81</v>
      </c>
      <c r="D91" s="76"/>
      <c r="E91" s="61"/>
      <c r="F91" s="12">
        <f t="shared" si="23"/>
        <v>0</v>
      </c>
      <c r="G91" s="12">
        <f t="shared" si="24"/>
        <v>0</v>
      </c>
      <c r="H91" s="62">
        <f t="shared" si="25"/>
        <v>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63"/>
      <c r="AR91" s="12"/>
    </row>
    <row r="92" spans="2:44" ht="15.75" x14ac:dyDescent="0.35">
      <c r="B92" s="58">
        <v>712</v>
      </c>
      <c r="C92" s="60" t="s">
        <v>84</v>
      </c>
      <c r="D92" s="60"/>
      <c r="E92" s="61"/>
      <c r="F92" s="12">
        <f t="shared" si="23"/>
        <v>0</v>
      </c>
      <c r="G92" s="12">
        <f t="shared" si="24"/>
        <v>0</v>
      </c>
      <c r="H92" s="62">
        <f t="shared" si="25"/>
        <v>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63"/>
      <c r="AR92" s="12"/>
    </row>
    <row r="93" spans="2:44" s="9" customFormat="1" ht="15.75" x14ac:dyDescent="0.35">
      <c r="B93" s="11">
        <v>713</v>
      </c>
      <c r="C93" s="71" t="s">
        <v>121</v>
      </c>
      <c r="D93" s="71"/>
      <c r="E93" s="73"/>
      <c r="F93" s="12">
        <f t="shared" si="23"/>
        <v>0</v>
      </c>
      <c r="G93" s="12">
        <f t="shared" si="24"/>
        <v>0</v>
      </c>
      <c r="H93" s="62">
        <f t="shared" si="25"/>
        <v>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75"/>
      <c r="AR93" s="12"/>
    </row>
    <row r="94" spans="2:44" ht="15.75" x14ac:dyDescent="0.35">
      <c r="B94" s="58">
        <v>714</v>
      </c>
      <c r="C94" s="60" t="s">
        <v>104</v>
      </c>
      <c r="D94" s="76"/>
      <c r="E94" s="61"/>
      <c r="F94" s="12">
        <f t="shared" si="23"/>
        <v>0</v>
      </c>
      <c r="G94" s="12">
        <f t="shared" si="24"/>
        <v>0</v>
      </c>
      <c r="H94" s="62">
        <f t="shared" si="25"/>
        <v>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63"/>
      <c r="AR94" s="12"/>
    </row>
    <row r="95" spans="2:44" s="5" customFormat="1" x14ac:dyDescent="0.3">
      <c r="B95" s="64"/>
      <c r="C95" s="65" t="s">
        <v>12</v>
      </c>
      <c r="D95" s="66"/>
      <c r="E95" s="67"/>
      <c r="F95" s="67">
        <f>SUM(F81:F94)</f>
        <v>0</v>
      </c>
      <c r="G95" s="67">
        <f>SUM(G81:G94)</f>
        <v>0</v>
      </c>
      <c r="H95" s="68" t="e">
        <f t="shared" ref="H95" si="26">+G95/F95</f>
        <v>#DIV/0!</v>
      </c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</row>
    <row r="96" spans="2:44" ht="1.5" customHeight="1" x14ac:dyDescent="0.35">
      <c r="B96" s="58"/>
      <c r="C96" s="60"/>
      <c r="D96" s="60"/>
      <c r="E96" s="61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63"/>
      <c r="AR96" s="69"/>
    </row>
    <row r="97" spans="2:44" s="3" customFormat="1" ht="15.75" x14ac:dyDescent="0.35">
      <c r="B97" s="53">
        <v>800</v>
      </c>
      <c r="C97" s="54" t="s">
        <v>86</v>
      </c>
      <c r="D97" s="54"/>
      <c r="E97" s="55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70"/>
      <c r="AR97" s="57"/>
    </row>
    <row r="98" spans="2:44" ht="15" customHeight="1" x14ac:dyDescent="0.35">
      <c r="B98" s="58">
        <v>801</v>
      </c>
      <c r="C98" s="60" t="s">
        <v>87</v>
      </c>
      <c r="D98" s="60"/>
      <c r="E98" s="61"/>
      <c r="F98" s="12">
        <f t="shared" ref="F98:F103" si="27">+SUMIF($I$8:$AR$8,$I$8,I98:AR98)</f>
        <v>0</v>
      </c>
      <c r="G98" s="12">
        <f t="shared" ref="G98:G103" si="28">+SUMIF($I$8:$AR$8,$J$8,I98:AR98)</f>
        <v>0</v>
      </c>
      <c r="H98" s="62">
        <f t="shared" ref="H98:H103" si="29">IFERROR(+G98/F98,0)</f>
        <v>0</v>
      </c>
      <c r="I98" s="12"/>
      <c r="J98" s="12"/>
      <c r="K98" s="12"/>
      <c r="L98" s="12"/>
      <c r="M98" s="12"/>
      <c r="N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63"/>
      <c r="AR98" s="12"/>
    </row>
    <row r="99" spans="2:44" ht="15.75" x14ac:dyDescent="0.35">
      <c r="B99" s="58">
        <v>802</v>
      </c>
      <c r="C99" s="60" t="s">
        <v>88</v>
      </c>
      <c r="D99" s="76"/>
      <c r="E99" s="61"/>
      <c r="F99" s="12">
        <f t="shared" si="27"/>
        <v>0</v>
      </c>
      <c r="G99" s="12">
        <f t="shared" si="28"/>
        <v>0</v>
      </c>
      <c r="H99" s="62">
        <f t="shared" si="29"/>
        <v>0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63"/>
      <c r="AR99" s="12"/>
    </row>
    <row r="100" spans="2:44" ht="15.75" x14ac:dyDescent="0.35">
      <c r="B100" s="58">
        <v>803</v>
      </c>
      <c r="C100" s="60" t="s">
        <v>90</v>
      </c>
      <c r="D100" s="76"/>
      <c r="E100" s="61"/>
      <c r="F100" s="12">
        <f t="shared" si="27"/>
        <v>0</v>
      </c>
      <c r="G100" s="12">
        <f t="shared" si="28"/>
        <v>0</v>
      </c>
      <c r="H100" s="62">
        <f t="shared" si="29"/>
        <v>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63"/>
      <c r="AR100" s="12"/>
    </row>
    <row r="101" spans="2:44" ht="15.75" x14ac:dyDescent="0.35">
      <c r="B101" s="58">
        <v>804</v>
      </c>
      <c r="C101" s="60" t="s">
        <v>89</v>
      </c>
      <c r="D101" s="76"/>
      <c r="E101" s="61"/>
      <c r="F101" s="12">
        <f t="shared" si="27"/>
        <v>0</v>
      </c>
      <c r="G101" s="12">
        <f t="shared" si="28"/>
        <v>0</v>
      </c>
      <c r="H101" s="62">
        <f t="shared" si="29"/>
        <v>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63"/>
      <c r="AR101" s="12"/>
    </row>
    <row r="102" spans="2:44" s="9" customFormat="1" ht="15.75" x14ac:dyDescent="0.35">
      <c r="B102" s="11">
        <v>805</v>
      </c>
      <c r="C102" s="71" t="s">
        <v>20</v>
      </c>
      <c r="D102" s="72"/>
      <c r="E102" s="73"/>
      <c r="F102" s="12">
        <f t="shared" si="27"/>
        <v>0</v>
      </c>
      <c r="G102" s="12">
        <f t="shared" si="28"/>
        <v>0</v>
      </c>
      <c r="H102" s="62">
        <f t="shared" si="29"/>
        <v>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75"/>
      <c r="AR102" s="12"/>
    </row>
    <row r="103" spans="2:44" ht="15.75" x14ac:dyDescent="0.35">
      <c r="B103" s="58">
        <v>806</v>
      </c>
      <c r="C103" s="60" t="s">
        <v>93</v>
      </c>
      <c r="D103" s="76"/>
      <c r="E103" s="61"/>
      <c r="F103" s="12">
        <f t="shared" si="27"/>
        <v>0</v>
      </c>
      <c r="G103" s="12">
        <f t="shared" si="28"/>
        <v>0</v>
      </c>
      <c r="H103" s="62">
        <f t="shared" si="29"/>
        <v>0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63"/>
      <c r="AR103" s="12"/>
    </row>
    <row r="104" spans="2:44" s="5" customFormat="1" x14ac:dyDescent="0.3">
      <c r="B104" s="64"/>
      <c r="C104" s="65" t="s">
        <v>13</v>
      </c>
      <c r="D104" s="66"/>
      <c r="E104" s="67"/>
      <c r="F104" s="67">
        <f>SUM(F98:F103)</f>
        <v>0</v>
      </c>
      <c r="G104" s="67">
        <f>SUM(G98:G103)</f>
        <v>0</v>
      </c>
      <c r="H104" s="68" t="e">
        <f t="shared" ref="H104" si="30">+G104/F104</f>
        <v>#DIV/0!</v>
      </c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</row>
    <row r="105" spans="2:44" ht="1.5" customHeight="1" x14ac:dyDescent="0.35">
      <c r="B105" s="58"/>
      <c r="C105" s="60"/>
      <c r="D105" s="60"/>
      <c r="E105" s="61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63"/>
      <c r="AR105" s="69"/>
    </row>
    <row r="106" spans="2:44" s="3" customFormat="1" ht="15.75" x14ac:dyDescent="0.35">
      <c r="B106" s="53">
        <v>900</v>
      </c>
      <c r="C106" s="54" t="s">
        <v>96</v>
      </c>
      <c r="D106" s="54"/>
      <c r="E106" s="55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70"/>
      <c r="AR106" s="57"/>
    </row>
    <row r="107" spans="2:44" ht="15.75" x14ac:dyDescent="0.35">
      <c r="B107" s="58">
        <v>901</v>
      </c>
      <c r="C107" s="60" t="s">
        <v>97</v>
      </c>
      <c r="D107" s="76"/>
      <c r="E107" s="61"/>
      <c r="F107" s="12">
        <f t="shared" ref="F107:F116" si="31">+SUMIF($I$8:$AR$8,$I$8,I107:AR107)</f>
        <v>0</v>
      </c>
      <c r="G107" s="12">
        <f t="shared" ref="G107" si="32">+SUMIF($I$8:$AR$8,$J$8,I107:AR107)</f>
        <v>0</v>
      </c>
      <c r="H107" s="62">
        <f t="shared" ref="H107" si="33">IFERROR(+G107/F107,0)</f>
        <v>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63"/>
      <c r="AR107" s="12"/>
    </row>
    <row r="108" spans="2:44" ht="15.75" x14ac:dyDescent="0.35">
      <c r="B108" s="58">
        <v>902</v>
      </c>
      <c r="C108" s="60" t="s">
        <v>112</v>
      </c>
      <c r="D108" s="76"/>
      <c r="E108" s="61"/>
      <c r="F108" s="12">
        <f t="shared" si="31"/>
        <v>0</v>
      </c>
      <c r="G108" s="12">
        <f t="shared" ref="G108:G116" si="34">+SUMIF($I$8:$AR$8,$J$8,I108:AR108)</f>
        <v>0</v>
      </c>
      <c r="H108" s="62">
        <f t="shared" ref="H108:H116" si="35">IFERROR(+G108/F108,0)</f>
        <v>0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63"/>
      <c r="AR108" s="12"/>
    </row>
    <row r="109" spans="2:44" s="9" customFormat="1" ht="15.75" x14ac:dyDescent="0.35">
      <c r="B109" s="11">
        <v>903</v>
      </c>
      <c r="C109" s="71" t="s">
        <v>98</v>
      </c>
      <c r="D109" s="72"/>
      <c r="E109" s="73"/>
      <c r="F109" s="12">
        <f>+SUMIF($I$8:$AR$8,$I$8,I109:AR109)</f>
        <v>0</v>
      </c>
      <c r="G109" s="12">
        <f t="shared" si="34"/>
        <v>0</v>
      </c>
      <c r="H109" s="62">
        <f t="shared" si="35"/>
        <v>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75"/>
      <c r="AR109" s="12"/>
    </row>
    <row r="110" spans="2:44" s="9" customFormat="1" ht="15.75" x14ac:dyDescent="0.35">
      <c r="B110" s="11">
        <v>904</v>
      </c>
      <c r="C110" s="71" t="s">
        <v>16</v>
      </c>
      <c r="D110" s="72"/>
      <c r="E110" s="73"/>
      <c r="F110" s="12">
        <f t="shared" si="31"/>
        <v>0</v>
      </c>
      <c r="G110" s="12">
        <f t="shared" si="34"/>
        <v>0</v>
      </c>
      <c r="H110" s="62">
        <f t="shared" si="35"/>
        <v>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75"/>
      <c r="AR110" s="12"/>
    </row>
    <row r="111" spans="2:44" s="9" customFormat="1" ht="15.75" x14ac:dyDescent="0.35">
      <c r="B111" s="11">
        <v>905</v>
      </c>
      <c r="C111" s="71" t="s">
        <v>25</v>
      </c>
      <c r="D111" s="71"/>
      <c r="E111" s="73"/>
      <c r="F111" s="12">
        <f t="shared" si="31"/>
        <v>0</v>
      </c>
      <c r="G111" s="12">
        <f t="shared" si="34"/>
        <v>0</v>
      </c>
      <c r="H111" s="62">
        <f t="shared" si="35"/>
        <v>0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75"/>
      <c r="AR111" s="12"/>
    </row>
    <row r="112" spans="2:44" s="9" customFormat="1" ht="15.75" x14ac:dyDescent="0.35">
      <c r="B112" s="11">
        <v>906</v>
      </c>
      <c r="C112" s="71" t="s">
        <v>17</v>
      </c>
      <c r="D112" s="71"/>
      <c r="E112" s="73"/>
      <c r="F112" s="12">
        <f t="shared" si="31"/>
        <v>0</v>
      </c>
      <c r="G112" s="12">
        <f t="shared" si="34"/>
        <v>0</v>
      </c>
      <c r="H112" s="62">
        <f t="shared" si="35"/>
        <v>0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75"/>
      <c r="AR112" s="12"/>
    </row>
    <row r="113" spans="2:44" s="9" customFormat="1" ht="15.75" x14ac:dyDescent="0.35">
      <c r="B113" s="11">
        <v>907</v>
      </c>
      <c r="C113" s="71" t="s">
        <v>125</v>
      </c>
      <c r="D113" s="71"/>
      <c r="E113" s="73"/>
      <c r="F113" s="12">
        <f t="shared" si="31"/>
        <v>0</v>
      </c>
      <c r="G113" s="12">
        <f t="shared" si="34"/>
        <v>0</v>
      </c>
      <c r="H113" s="62">
        <f t="shared" si="35"/>
        <v>0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75"/>
      <c r="AR113" s="12"/>
    </row>
    <row r="114" spans="2:44" s="9" customFormat="1" ht="15.75" x14ac:dyDescent="0.35">
      <c r="B114" s="11">
        <v>908</v>
      </c>
      <c r="C114" s="71" t="s">
        <v>113</v>
      </c>
      <c r="D114" s="71"/>
      <c r="E114" s="73"/>
      <c r="F114" s="12">
        <f t="shared" si="31"/>
        <v>0</v>
      </c>
      <c r="G114" s="12">
        <f t="shared" si="34"/>
        <v>0</v>
      </c>
      <c r="H114" s="62">
        <f t="shared" si="35"/>
        <v>0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75"/>
      <c r="AR114" s="12"/>
    </row>
    <row r="115" spans="2:44" s="9" customFormat="1" ht="15.75" x14ac:dyDescent="0.35">
      <c r="B115" s="11">
        <v>909</v>
      </c>
      <c r="C115" s="71" t="s">
        <v>114</v>
      </c>
      <c r="D115" s="71"/>
      <c r="E115" s="73"/>
      <c r="F115" s="12">
        <f t="shared" si="31"/>
        <v>0</v>
      </c>
      <c r="G115" s="12">
        <f t="shared" si="34"/>
        <v>0</v>
      </c>
      <c r="H115" s="62">
        <f t="shared" si="35"/>
        <v>0</v>
      </c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75"/>
      <c r="AR115" s="12"/>
    </row>
    <row r="116" spans="2:44" s="9" customFormat="1" ht="15.75" x14ac:dyDescent="0.35">
      <c r="B116" s="11">
        <v>910</v>
      </c>
      <c r="C116" s="71" t="s">
        <v>123</v>
      </c>
      <c r="D116" s="71"/>
      <c r="E116" s="73"/>
      <c r="F116" s="12">
        <f t="shared" si="31"/>
        <v>0</v>
      </c>
      <c r="G116" s="12">
        <f t="shared" si="34"/>
        <v>0</v>
      </c>
      <c r="H116" s="62">
        <f t="shared" si="35"/>
        <v>0</v>
      </c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75"/>
      <c r="AR116" s="12"/>
    </row>
    <row r="117" spans="2:44" s="5" customFormat="1" x14ac:dyDescent="0.3">
      <c r="B117" s="64"/>
      <c r="C117" s="65" t="s">
        <v>14</v>
      </c>
      <c r="D117" s="66"/>
      <c r="E117" s="67"/>
      <c r="F117" s="67">
        <f>SUM(F107:F116)</f>
        <v>0</v>
      </c>
      <c r="G117" s="67">
        <f>SUM(G107:G113)</f>
        <v>0</v>
      </c>
      <c r="H117" s="68" t="e">
        <f>+G117/F117</f>
        <v>#DIV/0!</v>
      </c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</row>
    <row r="118" spans="2:44" ht="1.5" customHeight="1" x14ac:dyDescent="0.35">
      <c r="B118" s="58"/>
      <c r="C118" s="60"/>
      <c r="D118" s="60"/>
      <c r="E118" s="61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63"/>
      <c r="AR118" s="69"/>
    </row>
    <row r="119" spans="2:44" s="5" customFormat="1" x14ac:dyDescent="0.3">
      <c r="B119" s="64"/>
      <c r="C119" s="65" t="s">
        <v>105</v>
      </c>
      <c r="D119" s="66">
        <f>SUM(D10:D117)/2</f>
        <v>0</v>
      </c>
      <c r="E119" s="67">
        <f>SUM(E10:E118)/2</f>
        <v>0</v>
      </c>
      <c r="F119" s="67">
        <f>SUM(F10:F118)/2</f>
        <v>0</v>
      </c>
      <c r="G119" s="67">
        <f>SUM(G10:G118)/2</f>
        <v>0</v>
      </c>
      <c r="H119" s="68" t="e">
        <f>+G119/F119</f>
        <v>#DIV/0!</v>
      </c>
      <c r="I119" s="67">
        <f t="shared" ref="I119:AR119" si="36">SUM(I10:I118)/2</f>
        <v>0</v>
      </c>
      <c r="J119" s="67">
        <f t="shared" si="36"/>
        <v>0</v>
      </c>
      <c r="K119" s="67">
        <f t="shared" si="36"/>
        <v>0</v>
      </c>
      <c r="L119" s="67">
        <f t="shared" si="36"/>
        <v>0</v>
      </c>
      <c r="M119" s="67">
        <f t="shared" si="36"/>
        <v>0</v>
      </c>
      <c r="N119" s="67">
        <f t="shared" si="36"/>
        <v>0</v>
      </c>
      <c r="O119" s="67">
        <f t="shared" si="36"/>
        <v>0</v>
      </c>
      <c r="P119" s="67">
        <f t="shared" si="36"/>
        <v>0</v>
      </c>
      <c r="Q119" s="67">
        <f t="shared" si="36"/>
        <v>0</v>
      </c>
      <c r="R119" s="67">
        <f t="shared" si="36"/>
        <v>0</v>
      </c>
      <c r="S119" s="67">
        <f t="shared" si="36"/>
        <v>0</v>
      </c>
      <c r="T119" s="67">
        <f t="shared" si="36"/>
        <v>0</v>
      </c>
      <c r="U119" s="67">
        <f t="shared" si="36"/>
        <v>0</v>
      </c>
      <c r="V119" s="67">
        <f t="shared" si="36"/>
        <v>0</v>
      </c>
      <c r="W119" s="67">
        <f t="shared" si="36"/>
        <v>0</v>
      </c>
      <c r="X119" s="67">
        <f t="shared" si="36"/>
        <v>0</v>
      </c>
      <c r="Y119" s="67">
        <f t="shared" si="36"/>
        <v>0</v>
      </c>
      <c r="Z119" s="67">
        <f t="shared" si="36"/>
        <v>0</v>
      </c>
      <c r="AA119" s="67">
        <f t="shared" si="36"/>
        <v>0</v>
      </c>
      <c r="AB119" s="67">
        <f t="shared" si="36"/>
        <v>0</v>
      </c>
      <c r="AC119" s="67">
        <f t="shared" si="36"/>
        <v>0</v>
      </c>
      <c r="AD119" s="67">
        <f t="shared" si="36"/>
        <v>0</v>
      </c>
      <c r="AE119" s="67">
        <f t="shared" si="36"/>
        <v>0</v>
      </c>
      <c r="AF119" s="67">
        <f t="shared" si="36"/>
        <v>0</v>
      </c>
      <c r="AG119" s="67">
        <f t="shared" si="36"/>
        <v>0</v>
      </c>
      <c r="AH119" s="67">
        <f t="shared" si="36"/>
        <v>0</v>
      </c>
      <c r="AI119" s="67">
        <f t="shared" si="36"/>
        <v>0</v>
      </c>
      <c r="AJ119" s="67">
        <f t="shared" si="36"/>
        <v>0</v>
      </c>
      <c r="AK119" s="67">
        <f t="shared" si="36"/>
        <v>0</v>
      </c>
      <c r="AL119" s="67">
        <f t="shared" si="36"/>
        <v>0</v>
      </c>
      <c r="AM119" s="67">
        <f t="shared" si="36"/>
        <v>0</v>
      </c>
      <c r="AN119" s="67">
        <f t="shared" si="36"/>
        <v>0</v>
      </c>
      <c r="AO119" s="67">
        <f t="shared" si="36"/>
        <v>0</v>
      </c>
      <c r="AP119" s="67">
        <f t="shared" si="36"/>
        <v>0</v>
      </c>
      <c r="AQ119" s="67">
        <f t="shared" si="36"/>
        <v>0</v>
      </c>
      <c r="AR119" s="67">
        <f t="shared" si="36"/>
        <v>0</v>
      </c>
    </row>
    <row r="120" spans="2:44" s="5" customFormat="1" x14ac:dyDescent="0.3">
      <c r="B120" s="42"/>
      <c r="C120" s="43"/>
      <c r="D120" s="44"/>
      <c r="E120" s="45"/>
      <c r="F120" s="45"/>
      <c r="G120" s="45"/>
      <c r="H120" s="46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</row>
    <row r="121" spans="2:44" s="5" customFormat="1" x14ac:dyDescent="0.3">
      <c r="B121" s="42"/>
      <c r="C121" s="43"/>
      <c r="D121" s="97" t="s">
        <v>124</v>
      </c>
      <c r="E121" s="67">
        <v>2069094134</v>
      </c>
      <c r="F121" s="96"/>
      <c r="G121" s="45"/>
      <c r="H121" s="46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</row>
    <row r="122" spans="2:44" s="5" customFormat="1" x14ac:dyDescent="0.3">
      <c r="B122" s="42"/>
      <c r="C122" s="43"/>
      <c r="D122" s="44"/>
      <c r="E122" s="92">
        <f>E119/E121</f>
        <v>0</v>
      </c>
      <c r="F122" s="95"/>
      <c r="G122" s="45"/>
      <c r="H122" s="46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</row>
    <row r="123" spans="2:44" s="5" customFormat="1" x14ac:dyDescent="0.3">
      <c r="B123" s="42"/>
      <c r="C123" s="43"/>
      <c r="D123" s="44"/>
      <c r="E123" s="45"/>
      <c r="F123" s="45"/>
      <c r="G123" s="45"/>
      <c r="H123" s="46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100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</row>
    <row r="124" spans="2:44" s="5" customFormat="1" x14ac:dyDescent="0.3">
      <c r="B124" s="42"/>
      <c r="C124" s="43"/>
      <c r="D124" s="44"/>
      <c r="E124" s="45"/>
      <c r="F124" s="45"/>
      <c r="G124" s="45"/>
      <c r="H124" s="46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</row>
    <row r="125" spans="2:44" s="5" customFormat="1" x14ac:dyDescent="0.3">
      <c r="B125" s="42"/>
      <c r="C125" s="43"/>
      <c r="D125" s="44"/>
      <c r="E125" s="45"/>
      <c r="F125" s="45"/>
      <c r="G125" s="45"/>
      <c r="H125" s="46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</row>
    <row r="126" spans="2:44" s="5" customFormat="1" x14ac:dyDescent="0.3">
      <c r="B126" s="42"/>
      <c r="C126" s="43"/>
      <c r="D126" s="44"/>
      <c r="E126" s="45"/>
      <c r="F126" s="45"/>
      <c r="G126" s="45"/>
      <c r="H126" s="46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</row>
    <row r="127" spans="2:44" s="5" customFormat="1" x14ac:dyDescent="0.3">
      <c r="B127" s="42"/>
      <c r="C127" s="43"/>
      <c r="D127" s="44"/>
      <c r="E127" s="45"/>
      <c r="F127" s="45"/>
      <c r="G127" s="45"/>
      <c r="H127" s="46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</row>
    <row r="128" spans="2:44" s="5" customFormat="1" x14ac:dyDescent="0.3">
      <c r="B128" s="42"/>
      <c r="C128" s="43"/>
      <c r="D128" s="44"/>
      <c r="E128" s="45"/>
      <c r="F128" s="45"/>
      <c r="G128" s="45"/>
      <c r="H128" s="46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</row>
    <row r="129" spans="6:28" x14ac:dyDescent="0.3">
      <c r="G129" s="16"/>
      <c r="H129" s="16"/>
    </row>
    <row r="130" spans="6:28" x14ac:dyDescent="0.3">
      <c r="AB130" s="15"/>
    </row>
    <row r="131" spans="6:28" x14ac:dyDescent="0.3">
      <c r="G131" s="111" t="s">
        <v>38</v>
      </c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37"/>
      <c r="S131" s="16"/>
    </row>
    <row r="132" spans="6:28" ht="45" x14ac:dyDescent="0.3">
      <c r="G132" s="20" t="s">
        <v>32</v>
      </c>
      <c r="H132" s="18" t="s">
        <v>22</v>
      </c>
      <c r="I132" s="18" t="s">
        <v>23</v>
      </c>
      <c r="J132" s="18" t="s">
        <v>33</v>
      </c>
      <c r="K132" s="18" t="s">
        <v>34</v>
      </c>
      <c r="L132" s="21" t="s">
        <v>24</v>
      </c>
      <c r="M132" s="22" t="s">
        <v>35</v>
      </c>
      <c r="N132" s="23" t="s">
        <v>36</v>
      </c>
      <c r="O132" s="27" t="s">
        <v>37</v>
      </c>
      <c r="P132" s="38" t="s">
        <v>109</v>
      </c>
      <c r="Q132" s="38"/>
      <c r="R132" s="16"/>
    </row>
    <row r="133" spans="6:28" x14ac:dyDescent="0.3">
      <c r="F133" s="16"/>
      <c r="G133" s="24">
        <f>I6</f>
        <v>45658</v>
      </c>
      <c r="H133" s="98">
        <f>SUMIFS($I$119:$AR$119,$I$7:$AR$7,$G133,$I$8:$AR$8,H$132)</f>
        <v>0</v>
      </c>
      <c r="I133" s="98">
        <f t="shared" ref="H133:I144" si="37">SUMIFS($I$119:$AR$119,$I$7:$AR$7,$G133,$I$8:$AR$8,I$132)</f>
        <v>0</v>
      </c>
      <c r="J133" s="98">
        <f>H133</f>
        <v>0</v>
      </c>
      <c r="K133" s="98">
        <f>I133</f>
        <v>0</v>
      </c>
      <c r="L133" s="99">
        <f>J133-K133</f>
        <v>0</v>
      </c>
      <c r="M133" s="25">
        <f>IFERROR((H133-I133)/H133,0)</f>
        <v>0</v>
      </c>
      <c r="N133" s="26">
        <f>IFERROR(L133/J133,0)</f>
        <v>0</v>
      </c>
      <c r="O133" s="28" t="e">
        <f>+K133/$F$119</f>
        <v>#DIV/0!</v>
      </c>
      <c r="P133" s="29" t="e">
        <f>K133/J133</f>
        <v>#DIV/0!</v>
      </c>
      <c r="Q133" s="29" t="e">
        <f>I133/H133</f>
        <v>#DIV/0!</v>
      </c>
    </row>
    <row r="134" spans="6:28" x14ac:dyDescent="0.3">
      <c r="G134" s="24">
        <f>EDATE(G133,1)</f>
        <v>45689</v>
      </c>
      <c r="H134" s="98">
        <f t="shared" si="37"/>
        <v>0</v>
      </c>
      <c r="I134" s="98">
        <f t="shared" si="37"/>
        <v>0</v>
      </c>
      <c r="J134" s="98">
        <f>J133+H134</f>
        <v>0</v>
      </c>
      <c r="K134" s="98">
        <f>K133+I134</f>
        <v>0</v>
      </c>
      <c r="L134" s="99">
        <f t="shared" ref="L134:L144" si="38">J134-K134</f>
        <v>0</v>
      </c>
      <c r="M134" s="25">
        <f t="shared" ref="M134:M144" si="39">IFERROR((H134-I134)/H134,0)</f>
        <v>0</v>
      </c>
      <c r="N134" s="26">
        <f t="shared" ref="N134:N144" si="40">IFERROR(L134/J134,0)</f>
        <v>0</v>
      </c>
      <c r="O134" s="28" t="e">
        <f t="shared" ref="O134:O144" si="41">+K134/$F$119</f>
        <v>#DIV/0!</v>
      </c>
      <c r="P134" s="29" t="e">
        <f>K134/J134</f>
        <v>#DIV/0!</v>
      </c>
      <c r="Q134" s="29" t="e">
        <f>I134/H134</f>
        <v>#DIV/0!</v>
      </c>
    </row>
    <row r="135" spans="6:28" x14ac:dyDescent="0.3">
      <c r="G135" s="24">
        <f t="shared" ref="G135:G144" si="42">EDATE(G134,1)</f>
        <v>45717</v>
      </c>
      <c r="H135" s="98">
        <f t="shared" si="37"/>
        <v>0</v>
      </c>
      <c r="I135" s="98">
        <f t="shared" si="37"/>
        <v>0</v>
      </c>
      <c r="J135" s="98">
        <f t="shared" ref="J135:K144" si="43">J134+H135</f>
        <v>0</v>
      </c>
      <c r="K135" s="98">
        <f t="shared" si="43"/>
        <v>0</v>
      </c>
      <c r="L135" s="99">
        <f t="shared" si="38"/>
        <v>0</v>
      </c>
      <c r="M135" s="25">
        <f t="shared" si="39"/>
        <v>0</v>
      </c>
      <c r="N135" s="26">
        <f t="shared" si="40"/>
        <v>0</v>
      </c>
      <c r="O135" s="28" t="e">
        <f t="shared" si="41"/>
        <v>#DIV/0!</v>
      </c>
      <c r="P135" s="29" t="e">
        <f t="shared" ref="P135:P144" si="44">K135/J135</f>
        <v>#DIV/0!</v>
      </c>
      <c r="Q135" s="29" t="e">
        <f t="shared" ref="Q135:Q144" si="45">I135/H135</f>
        <v>#DIV/0!</v>
      </c>
    </row>
    <row r="136" spans="6:28" x14ac:dyDescent="0.3">
      <c r="G136" s="24">
        <f t="shared" si="42"/>
        <v>45748</v>
      </c>
      <c r="H136" s="98">
        <f t="shared" si="37"/>
        <v>0</v>
      </c>
      <c r="I136" s="98">
        <f t="shared" si="37"/>
        <v>0</v>
      </c>
      <c r="J136" s="98">
        <f t="shared" si="43"/>
        <v>0</v>
      </c>
      <c r="K136" s="98">
        <f t="shared" si="43"/>
        <v>0</v>
      </c>
      <c r="L136" s="99">
        <f t="shared" si="38"/>
        <v>0</v>
      </c>
      <c r="M136" s="25">
        <f t="shared" si="39"/>
        <v>0</v>
      </c>
      <c r="N136" s="26">
        <f t="shared" si="40"/>
        <v>0</v>
      </c>
      <c r="O136" s="28" t="e">
        <f t="shared" si="41"/>
        <v>#DIV/0!</v>
      </c>
      <c r="P136" s="29" t="e">
        <f>K136/J136</f>
        <v>#DIV/0!</v>
      </c>
      <c r="Q136" s="29" t="e">
        <f t="shared" si="45"/>
        <v>#DIV/0!</v>
      </c>
    </row>
    <row r="137" spans="6:28" x14ac:dyDescent="0.3">
      <c r="G137" s="24">
        <f t="shared" si="42"/>
        <v>45778</v>
      </c>
      <c r="H137" s="98">
        <f t="shared" si="37"/>
        <v>0</v>
      </c>
      <c r="I137" s="98">
        <f t="shared" si="37"/>
        <v>0</v>
      </c>
      <c r="J137" s="98">
        <f t="shared" si="43"/>
        <v>0</v>
      </c>
      <c r="K137" s="98">
        <f t="shared" si="43"/>
        <v>0</v>
      </c>
      <c r="L137" s="99">
        <f t="shared" si="38"/>
        <v>0</v>
      </c>
      <c r="M137" s="25">
        <f t="shared" si="39"/>
        <v>0</v>
      </c>
      <c r="N137" s="26">
        <f t="shared" si="40"/>
        <v>0</v>
      </c>
      <c r="O137" s="28" t="e">
        <f t="shared" si="41"/>
        <v>#DIV/0!</v>
      </c>
      <c r="P137" s="29" t="e">
        <f t="shared" si="44"/>
        <v>#DIV/0!</v>
      </c>
      <c r="Q137" s="29" t="e">
        <f t="shared" si="45"/>
        <v>#DIV/0!</v>
      </c>
    </row>
    <row r="138" spans="6:28" x14ac:dyDescent="0.3">
      <c r="G138" s="24">
        <f t="shared" si="42"/>
        <v>45809</v>
      </c>
      <c r="H138" s="98">
        <f t="shared" si="37"/>
        <v>0</v>
      </c>
      <c r="I138" s="98">
        <f t="shared" si="37"/>
        <v>0</v>
      </c>
      <c r="J138" s="98">
        <f t="shared" si="43"/>
        <v>0</v>
      </c>
      <c r="K138" s="98">
        <f t="shared" si="43"/>
        <v>0</v>
      </c>
      <c r="L138" s="99">
        <f t="shared" si="38"/>
        <v>0</v>
      </c>
      <c r="M138" s="25">
        <f t="shared" si="39"/>
        <v>0</v>
      </c>
      <c r="N138" s="26">
        <f t="shared" si="40"/>
        <v>0</v>
      </c>
      <c r="O138" s="28" t="e">
        <f t="shared" si="41"/>
        <v>#DIV/0!</v>
      </c>
      <c r="P138" s="29" t="e">
        <f t="shared" si="44"/>
        <v>#DIV/0!</v>
      </c>
      <c r="Q138" s="29" t="e">
        <f t="shared" si="45"/>
        <v>#DIV/0!</v>
      </c>
    </row>
    <row r="139" spans="6:28" x14ac:dyDescent="0.3">
      <c r="G139" s="24">
        <f t="shared" si="42"/>
        <v>45839</v>
      </c>
      <c r="H139" s="98">
        <f t="shared" si="37"/>
        <v>0</v>
      </c>
      <c r="I139" s="98">
        <f t="shared" si="37"/>
        <v>0</v>
      </c>
      <c r="J139" s="98">
        <f t="shared" si="43"/>
        <v>0</v>
      </c>
      <c r="K139" s="98">
        <f t="shared" si="43"/>
        <v>0</v>
      </c>
      <c r="L139" s="99">
        <f t="shared" si="38"/>
        <v>0</v>
      </c>
      <c r="M139" s="25">
        <f t="shared" si="39"/>
        <v>0</v>
      </c>
      <c r="N139" s="26">
        <f t="shared" si="40"/>
        <v>0</v>
      </c>
      <c r="O139" s="28" t="e">
        <f t="shared" si="41"/>
        <v>#DIV/0!</v>
      </c>
      <c r="P139" s="29" t="e">
        <f t="shared" si="44"/>
        <v>#DIV/0!</v>
      </c>
      <c r="Q139" s="29" t="e">
        <f t="shared" si="45"/>
        <v>#DIV/0!</v>
      </c>
    </row>
    <row r="140" spans="6:28" x14ac:dyDescent="0.3">
      <c r="G140" s="24">
        <f t="shared" si="42"/>
        <v>45870</v>
      </c>
      <c r="H140" s="98">
        <f t="shared" si="37"/>
        <v>0</v>
      </c>
      <c r="I140" s="98">
        <f t="shared" si="37"/>
        <v>0</v>
      </c>
      <c r="J140" s="98">
        <f t="shared" si="43"/>
        <v>0</v>
      </c>
      <c r="K140" s="98">
        <f t="shared" si="43"/>
        <v>0</v>
      </c>
      <c r="L140" s="99">
        <f t="shared" si="38"/>
        <v>0</v>
      </c>
      <c r="M140" s="25">
        <f t="shared" si="39"/>
        <v>0</v>
      </c>
      <c r="N140" s="26">
        <f t="shared" si="40"/>
        <v>0</v>
      </c>
      <c r="O140" s="28" t="e">
        <f t="shared" si="41"/>
        <v>#DIV/0!</v>
      </c>
      <c r="P140" s="29" t="e">
        <f t="shared" si="44"/>
        <v>#DIV/0!</v>
      </c>
      <c r="Q140" s="29" t="e">
        <f t="shared" si="45"/>
        <v>#DIV/0!</v>
      </c>
    </row>
    <row r="141" spans="6:28" x14ac:dyDescent="0.3">
      <c r="G141" s="24">
        <f t="shared" si="42"/>
        <v>45901</v>
      </c>
      <c r="H141" s="98">
        <f t="shared" si="37"/>
        <v>0</v>
      </c>
      <c r="I141" s="98">
        <f t="shared" si="37"/>
        <v>0</v>
      </c>
      <c r="J141" s="98">
        <f t="shared" si="43"/>
        <v>0</v>
      </c>
      <c r="K141" s="98">
        <f t="shared" si="43"/>
        <v>0</v>
      </c>
      <c r="L141" s="99">
        <f t="shared" si="38"/>
        <v>0</v>
      </c>
      <c r="M141" s="25">
        <f t="shared" si="39"/>
        <v>0</v>
      </c>
      <c r="N141" s="26">
        <f t="shared" si="40"/>
        <v>0</v>
      </c>
      <c r="O141" s="28" t="e">
        <f t="shared" si="41"/>
        <v>#DIV/0!</v>
      </c>
      <c r="P141" s="29" t="e">
        <f t="shared" si="44"/>
        <v>#DIV/0!</v>
      </c>
      <c r="Q141" s="29" t="e">
        <f t="shared" si="45"/>
        <v>#DIV/0!</v>
      </c>
    </row>
    <row r="142" spans="6:28" x14ac:dyDescent="0.3">
      <c r="G142" s="24">
        <f t="shared" si="42"/>
        <v>45931</v>
      </c>
      <c r="H142" s="98">
        <f t="shared" si="37"/>
        <v>0</v>
      </c>
      <c r="I142" s="98">
        <f t="shared" si="37"/>
        <v>0</v>
      </c>
      <c r="J142" s="98">
        <f t="shared" si="43"/>
        <v>0</v>
      </c>
      <c r="K142" s="98">
        <f t="shared" si="43"/>
        <v>0</v>
      </c>
      <c r="L142" s="99">
        <f t="shared" si="38"/>
        <v>0</v>
      </c>
      <c r="M142" s="25">
        <f t="shared" si="39"/>
        <v>0</v>
      </c>
      <c r="N142" s="26">
        <f t="shared" si="40"/>
        <v>0</v>
      </c>
      <c r="O142" s="28" t="e">
        <f t="shared" si="41"/>
        <v>#DIV/0!</v>
      </c>
      <c r="P142" s="29" t="e">
        <f t="shared" si="44"/>
        <v>#DIV/0!</v>
      </c>
      <c r="Q142" s="29" t="e">
        <f t="shared" si="45"/>
        <v>#DIV/0!</v>
      </c>
    </row>
    <row r="143" spans="6:28" x14ac:dyDescent="0.3">
      <c r="G143" s="24">
        <f t="shared" si="42"/>
        <v>45962</v>
      </c>
      <c r="H143" s="98">
        <f t="shared" si="37"/>
        <v>0</v>
      </c>
      <c r="I143" s="98">
        <f t="shared" si="37"/>
        <v>0</v>
      </c>
      <c r="J143" s="98">
        <f t="shared" si="43"/>
        <v>0</v>
      </c>
      <c r="K143" s="98">
        <f t="shared" si="43"/>
        <v>0</v>
      </c>
      <c r="L143" s="99">
        <f t="shared" si="38"/>
        <v>0</v>
      </c>
      <c r="M143" s="25">
        <f t="shared" si="39"/>
        <v>0</v>
      </c>
      <c r="N143" s="26">
        <f t="shared" si="40"/>
        <v>0</v>
      </c>
      <c r="O143" s="28" t="e">
        <f t="shared" si="41"/>
        <v>#DIV/0!</v>
      </c>
      <c r="P143" s="29" t="e">
        <f t="shared" si="44"/>
        <v>#DIV/0!</v>
      </c>
      <c r="Q143" s="29" t="e">
        <f t="shared" si="45"/>
        <v>#DIV/0!</v>
      </c>
    </row>
    <row r="144" spans="6:28" x14ac:dyDescent="0.3">
      <c r="G144" s="24">
        <f t="shared" si="42"/>
        <v>45992</v>
      </c>
      <c r="H144" s="98">
        <f t="shared" si="37"/>
        <v>0</v>
      </c>
      <c r="I144" s="98">
        <f t="shared" si="37"/>
        <v>0</v>
      </c>
      <c r="J144" s="98">
        <f t="shared" si="43"/>
        <v>0</v>
      </c>
      <c r="K144" s="98">
        <f t="shared" si="43"/>
        <v>0</v>
      </c>
      <c r="L144" s="99">
        <f t="shared" si="38"/>
        <v>0</v>
      </c>
      <c r="M144" s="25">
        <f t="shared" si="39"/>
        <v>0</v>
      </c>
      <c r="N144" s="26">
        <f t="shared" si="40"/>
        <v>0</v>
      </c>
      <c r="O144" s="28" t="e">
        <f t="shared" si="41"/>
        <v>#DIV/0!</v>
      </c>
      <c r="P144" s="29" t="e">
        <f t="shared" si="44"/>
        <v>#DIV/0!</v>
      </c>
      <c r="Q144" s="29" t="e">
        <f t="shared" si="45"/>
        <v>#DIV/0!</v>
      </c>
    </row>
    <row r="147" spans="7:16" x14ac:dyDescent="0.3">
      <c r="G147" s="101"/>
      <c r="H147" s="101"/>
      <c r="I147" s="101"/>
      <c r="J147" s="101"/>
      <c r="K147" s="101"/>
      <c r="L147" s="101"/>
      <c r="M147" s="101"/>
      <c r="N147" s="101"/>
      <c r="O147" s="101"/>
      <c r="P147" s="32"/>
    </row>
    <row r="148" spans="7:16" x14ac:dyDescent="0.3">
      <c r="G148" s="30"/>
      <c r="H148" s="30"/>
      <c r="I148" s="30"/>
      <c r="J148" s="30"/>
      <c r="K148" s="30"/>
      <c r="L148" s="30"/>
      <c r="M148" s="33"/>
      <c r="N148" s="33"/>
      <c r="O148" s="33"/>
      <c r="P148" s="30"/>
    </row>
    <row r="149" spans="7:16" x14ac:dyDescent="0.3">
      <c r="G149" s="34"/>
      <c r="H149" s="35"/>
      <c r="I149" s="35"/>
      <c r="J149" s="35"/>
      <c r="K149" s="35"/>
      <c r="L149" s="35"/>
      <c r="M149" s="36"/>
      <c r="N149" s="36"/>
      <c r="O149" s="36"/>
      <c r="P149" s="31"/>
    </row>
    <row r="150" spans="7:16" x14ac:dyDescent="0.3">
      <c r="G150" s="34"/>
      <c r="H150" s="35"/>
      <c r="I150" s="35"/>
      <c r="J150" s="35"/>
      <c r="K150" s="35"/>
      <c r="L150" s="35"/>
      <c r="M150" s="36"/>
      <c r="N150" s="36"/>
      <c r="O150" s="36"/>
      <c r="P150" s="31"/>
    </row>
    <row r="151" spans="7:16" x14ac:dyDescent="0.3">
      <c r="G151" s="34"/>
      <c r="H151" s="35"/>
      <c r="I151" s="35"/>
      <c r="J151" s="35"/>
      <c r="K151" s="35"/>
      <c r="L151" s="35"/>
      <c r="M151" s="36"/>
      <c r="N151" s="36"/>
      <c r="O151" s="36"/>
      <c r="P151" s="31"/>
    </row>
    <row r="152" spans="7:16" x14ac:dyDescent="0.3">
      <c r="G152" s="34"/>
      <c r="H152" s="35"/>
      <c r="I152" s="35"/>
      <c r="J152" s="35"/>
      <c r="K152" s="35"/>
      <c r="L152" s="35"/>
      <c r="M152" s="36"/>
      <c r="N152" s="36"/>
      <c r="O152" s="36"/>
      <c r="P152" s="31"/>
    </row>
    <row r="153" spans="7:16" x14ac:dyDescent="0.3">
      <c r="G153" s="34"/>
      <c r="H153" s="35"/>
      <c r="I153" s="35"/>
      <c r="J153" s="35"/>
      <c r="K153" s="35"/>
      <c r="L153" s="35"/>
      <c r="M153" s="36"/>
      <c r="N153" s="36"/>
      <c r="O153" s="36"/>
      <c r="P153" s="31"/>
    </row>
    <row r="154" spans="7:16" x14ac:dyDescent="0.3">
      <c r="G154" s="34"/>
      <c r="H154" s="35"/>
      <c r="I154" s="35"/>
      <c r="J154" s="35"/>
      <c r="K154" s="35"/>
      <c r="L154" s="35"/>
      <c r="M154" s="36"/>
      <c r="N154" s="36"/>
      <c r="O154" s="36"/>
      <c r="P154" s="31"/>
    </row>
    <row r="155" spans="7:16" x14ac:dyDescent="0.3">
      <c r="G155" s="34"/>
      <c r="H155" s="35"/>
      <c r="I155" s="35"/>
      <c r="J155" s="35"/>
      <c r="K155" s="35"/>
      <c r="L155" s="35"/>
      <c r="M155" s="36"/>
      <c r="N155" s="36"/>
      <c r="O155" s="36"/>
      <c r="P155" s="31"/>
    </row>
    <row r="156" spans="7:16" x14ac:dyDescent="0.3">
      <c r="G156" s="34"/>
      <c r="H156" s="35"/>
      <c r="I156" s="35"/>
      <c r="J156" s="35"/>
      <c r="K156" s="35"/>
      <c r="L156" s="35"/>
      <c r="M156" s="36"/>
      <c r="N156" s="36"/>
      <c r="O156" s="36"/>
      <c r="P156" s="31"/>
    </row>
    <row r="157" spans="7:16" x14ac:dyDescent="0.3">
      <c r="G157" s="34"/>
      <c r="H157" s="35"/>
      <c r="I157" s="35"/>
      <c r="J157" s="35"/>
      <c r="K157" s="35"/>
      <c r="L157" s="35"/>
      <c r="M157" s="36"/>
      <c r="N157" s="36"/>
      <c r="O157" s="36"/>
      <c r="P157" s="31"/>
    </row>
    <row r="158" spans="7:16" x14ac:dyDescent="0.3">
      <c r="G158" s="34"/>
      <c r="H158" s="35"/>
      <c r="I158" s="35"/>
      <c r="J158" s="35"/>
      <c r="K158" s="35"/>
      <c r="L158" s="35"/>
      <c r="M158" s="36"/>
      <c r="N158" s="36"/>
      <c r="O158" s="36"/>
      <c r="P158" s="31"/>
    </row>
    <row r="159" spans="7:16" x14ac:dyDescent="0.3">
      <c r="G159" s="34"/>
      <c r="H159" s="35"/>
      <c r="I159" s="35"/>
      <c r="J159" s="35"/>
      <c r="K159" s="35"/>
      <c r="L159" s="35"/>
      <c r="M159" s="36"/>
      <c r="N159" s="36"/>
      <c r="O159" s="36"/>
      <c r="P159" s="31"/>
    </row>
    <row r="160" spans="7:16" x14ac:dyDescent="0.3">
      <c r="G160" s="34"/>
      <c r="H160" s="35"/>
      <c r="I160" s="35"/>
      <c r="J160" s="35"/>
      <c r="K160" s="35"/>
      <c r="L160" s="35"/>
      <c r="M160" s="36"/>
      <c r="N160" s="36"/>
      <c r="O160" s="36"/>
      <c r="P160" s="31"/>
    </row>
  </sheetData>
  <mergeCells count="28">
    <mergeCell ref="B2:F3"/>
    <mergeCell ref="G2:Q2"/>
    <mergeCell ref="R2:T3"/>
    <mergeCell ref="G3:Q3"/>
    <mergeCell ref="O4:T4"/>
    <mergeCell ref="D4:F4"/>
    <mergeCell ref="B4:C4"/>
    <mergeCell ref="R6:T6"/>
    <mergeCell ref="U6:W6"/>
    <mergeCell ref="X6:Z6"/>
    <mergeCell ref="AA6:AC6"/>
    <mergeCell ref="B6:B8"/>
    <mergeCell ref="F6:F8"/>
    <mergeCell ref="G6:G8"/>
    <mergeCell ref="H6:H8"/>
    <mergeCell ref="I6:K6"/>
    <mergeCell ref="C6:C8"/>
    <mergeCell ref="AD6:AF6"/>
    <mergeCell ref="AG6:AI6"/>
    <mergeCell ref="AJ6:AL6"/>
    <mergeCell ref="AM6:AO6"/>
    <mergeCell ref="AP6:AR6"/>
    <mergeCell ref="G147:O147"/>
    <mergeCell ref="D6:D8"/>
    <mergeCell ref="E6:E8"/>
    <mergeCell ref="L6:N6"/>
    <mergeCell ref="O6:Q6"/>
    <mergeCell ref="G131:Q131"/>
  </mergeCells>
  <phoneticPr fontId="2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E80015FFC4F47825C394EB098D1AD" ma:contentTypeVersion="4" ma:contentTypeDescription="Crée un document." ma:contentTypeScope="" ma:versionID="c0c3061a01dd1129e87222516bfe9961">
  <xsd:schema xmlns:xsd="http://www.w3.org/2001/XMLSchema" xmlns:xs="http://www.w3.org/2001/XMLSchema" xmlns:p="http://schemas.microsoft.com/office/2006/metadata/properties" xmlns:ns2="245ca510-d976-46b4-9bc4-4f2c741cc42a" targetNamespace="http://schemas.microsoft.com/office/2006/metadata/properties" ma:root="true" ma:fieldsID="e14efe9eec70e808a2724df3b3db8ca1" ns2:_="">
    <xsd:import namespace="245ca510-d976-46b4-9bc4-4f2c741cc4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5ca510-d976-46b4-9bc4-4f2c741cc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DD2272-5BC3-4615-BAC9-240B26909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5ca510-d976-46b4-9bc4-4f2c741cc4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165DF1-0986-495E-AF62-40235EA467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LISTE</vt:lpstr>
      <vt:lpstr>BUDGET GLOBAL</vt:lpstr>
      <vt:lpstr>lignebudget</vt:lpstr>
      <vt:lpstr>mois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Odette OUENSOU</dc:creator>
  <cp:keywords/>
  <dc:description/>
  <cp:lastModifiedBy>Odette OUENSOU</cp:lastModifiedBy>
  <cp:revision/>
  <dcterms:created xsi:type="dcterms:W3CDTF">2015-06-05T18:19:34Z</dcterms:created>
  <dcterms:modified xsi:type="dcterms:W3CDTF">2025-08-26T11:30:20Z</dcterms:modified>
  <cp:category/>
  <cp:contentStatus/>
</cp:coreProperties>
</file>